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4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'2026_04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7" i="3"/>
  <c r="P13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<sst xmlns="http://schemas.openxmlformats.org/spreadsheetml/2006/main" count="135" uniqueCount="53">
  <si>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</si>
  <si>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</si>
  <si>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</si>
  <si>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</si>
  <si>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</si>
  <si>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</si>
  <si>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</si>
  <si>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</si>
  <si>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</si>
  <si>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</si>
  <si>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</si>
  <si>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</si>
  <si>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</si>
  <si>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</si>
  <si>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</si>
  <si>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</si>
  <si>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</si>
  <si>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</si>
  <si>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</si>
  <si>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</si>
  <si>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</si>
  <si>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</si>
  <si>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</si>
  <si>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</si>
  <si>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</si>
  <si>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</si>
  <si>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</si>
  <si>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</si>
  <si>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</si>
  <si>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</si>
  <si>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</si>
  <si>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</si>
  <si>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</si>
  <si>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</si>
  <si>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</si>
  <si>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</si>
  <si>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</si>
  <si>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</si>
  <si>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</si>
  <si>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</si>
  <si>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</si>
  <si>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</si>
  <si>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</si>
  <si>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</si>
  <si>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</si>
  <si>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</si>
  <si>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</si>
  <si>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</si>
  <si>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</si>
  <si>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</si>
  <si>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</si>
  <si>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</si>
  <si>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2026.05.28-ig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</si>
</sst>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topLeftCell="A4" zoomScaleNormal="100" zoomScaleSheetLayoutView="100" workbookViewId="0">
      <selection activeCell="G7" sqref="G7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2026.05.28-ig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4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48.75" customHeight="1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45" t="s">
        <v>40</v>
      </c>
      <c r="H6" s="45" t="s">
        <v>11</v>
      </c>
      <c r="I6" s="61" t="s">
        <v>10</v>
      </c>
      <c r="J6" s="63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>
        <f>'havi adatok'!$F$29</f>
        <v>108.37149966329351</v>
      </c>
      <c r="H7" s="6">
        <f>G7*E7</f>
        <v>10837.149966329351</v>
      </c>
      <c r="I7" s="79">
        <v>1</v>
      </c>
      <c r="J7" s="80"/>
      <c r="K7" s="24">
        <f>'havi adatok'!$F$32</f>
        <v>826.22546465607934</v>
      </c>
      <c r="L7" s="6">
        <f>I7*K7</f>
        <v>826.22546465607934</v>
      </c>
      <c r="M7" s="7">
        <v>1</v>
      </c>
      <c r="N7" s="24">
        <f>'havi adatok'!$F$33</f>
        <v>1298.4502142474557</v>
      </c>
      <c r="O7" s="6">
        <f>N7*M7</f>
        <v>1298.4502142474557</v>
      </c>
      <c r="P7" s="81">
        <f>'havi adatok'!$F$30/34.8</f>
        <v>202.9870082285529</v>
      </c>
      <c r="Q7" s="82"/>
      <c r="R7" s="82"/>
      <c r="S7" s="82"/>
      <c r="T7" s="83"/>
      <c r="U7" s="90">
        <f>'havi adatok'!$F$31</f>
        <v>12596.630778177221</v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>
        <f t="shared" ref="G8:G27" si="0">$G$7</f>
        <v>108.37149966329351</v>
      </c>
      <c r="H8" s="6">
        <f t="shared" ref="H8:H12" si="1">G8*E8</f>
        <v>17339.43994612696</v>
      </c>
      <c r="I8" s="79">
        <v>1.5</v>
      </c>
      <c r="J8" s="80"/>
      <c r="K8" s="24">
        <f t="shared" ref="K8:K15" si="2">$K$7</f>
        <v>826.22546465607934</v>
      </c>
      <c r="L8" s="6">
        <f t="shared" ref="L8:L27" si="3">I8*K8</f>
        <v>1239.3381969841189</v>
      </c>
      <c r="M8" s="7">
        <v>1.5</v>
      </c>
      <c r="N8" s="24">
        <f t="shared" ref="N8:N15" si="4">$N$7</f>
        <v>1298.4502142474557</v>
      </c>
      <c r="O8" s="6">
        <f t="shared" ref="O8:O12" si="5">N8*M8</f>
        <v>1947.6753213711836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>
        <f t="shared" si="0"/>
        <v>108.37149966329351</v>
      </c>
      <c r="H9" s="6">
        <f t="shared" si="1"/>
        <v>26009.159919190442</v>
      </c>
      <c r="I9" s="79">
        <v>3</v>
      </c>
      <c r="J9" s="80"/>
      <c r="K9" s="24">
        <f t="shared" si="2"/>
        <v>826.22546465607934</v>
      </c>
      <c r="L9" s="6">
        <f t="shared" si="3"/>
        <v>2478.6763939682378</v>
      </c>
      <c r="M9" s="7">
        <v>3</v>
      </c>
      <c r="N9" s="24">
        <f t="shared" si="4"/>
        <v>1298.4502142474557</v>
      </c>
      <c r="O9" s="6">
        <f t="shared" si="5"/>
        <v>3895.3506427423672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>
        <f t="shared" si="0"/>
        <v>108.37149966329351</v>
      </c>
      <c r="H10" s="6">
        <f t="shared" si="1"/>
        <v>32511.449898988052</v>
      </c>
      <c r="I10" s="79">
        <v>5</v>
      </c>
      <c r="J10" s="80"/>
      <c r="K10" s="24">
        <f t="shared" si="2"/>
        <v>826.22546465607934</v>
      </c>
      <c r="L10" s="6">
        <f t="shared" si="3"/>
        <v>4131.1273232803969</v>
      </c>
      <c r="M10" s="7">
        <v>5</v>
      </c>
      <c r="N10" s="24">
        <f t="shared" si="4"/>
        <v>1298.4502142474557</v>
      </c>
      <c r="O10" s="6">
        <f t="shared" si="5"/>
        <v>6492.2510712372787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>
        <f t="shared" si="0"/>
        <v>108.37149966329351</v>
      </c>
      <c r="H11" s="6">
        <f t="shared" si="1"/>
        <v>1083.714996632935</v>
      </c>
      <c r="I11" s="79">
        <v>0</v>
      </c>
      <c r="J11" s="80"/>
      <c r="K11" s="24">
        <f t="shared" si="2"/>
        <v>826.22546465607934</v>
      </c>
      <c r="L11" s="6">
        <f t="shared" si="3"/>
        <v>0</v>
      </c>
      <c r="M11" s="7">
        <v>0</v>
      </c>
      <c r="N11" s="24">
        <f t="shared" si="4"/>
        <v>1298.4502142474557</v>
      </c>
      <c r="O11" s="6">
        <f t="shared" si="5"/>
        <v>0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>
        <f t="shared" si="0"/>
        <v>108.37149966329351</v>
      </c>
      <c r="H12" s="6">
        <f t="shared" si="1"/>
        <v>1083.714996632935</v>
      </c>
      <c r="I12" s="79">
        <v>0</v>
      </c>
      <c r="J12" s="80"/>
      <c r="K12" s="24">
        <f t="shared" si="2"/>
        <v>826.22546465607934</v>
      </c>
      <c r="L12" s="6">
        <f t="shared" si="3"/>
        <v>0</v>
      </c>
      <c r="M12" s="7">
        <v>0</v>
      </c>
      <c r="N12" s="24">
        <f t="shared" si="4"/>
        <v>1298.4502142474557</v>
      </c>
      <c r="O12" s="6">
        <f t="shared" si="5"/>
        <v>0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>
        <f t="shared" si="0"/>
        <v>108.37149966329351</v>
      </c>
      <c r="H13" s="9">
        <f>E13*G13</f>
        <v>195.06869939392831</v>
      </c>
      <c r="I13" s="117">
        <v>2</v>
      </c>
      <c r="J13" s="118"/>
      <c r="K13" s="24">
        <f t="shared" si="2"/>
        <v>826.22546465607934</v>
      </c>
      <c r="L13" s="10">
        <f t="shared" si="3"/>
        <v>1652.4509293121587</v>
      </c>
      <c r="M13" s="11">
        <v>2</v>
      </c>
      <c r="N13" s="24">
        <f t="shared" si="4"/>
        <v>1298.4502142474557</v>
      </c>
      <c r="O13" s="12">
        <f>N13*M13</f>
        <v>2596.9004284949115</v>
      </c>
      <c r="P13" s="81">
        <f>'havi adatok'!$F$30/34.8</f>
        <v>202.9870082285529</v>
      </c>
      <c r="Q13" s="82"/>
      <c r="R13" s="82"/>
      <c r="S13" s="82"/>
      <c r="T13" s="83"/>
      <c r="U13" s="90">
        <f>'havi adatok'!$F$31</f>
        <v>12596.630778177221</v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>
        <f t="shared" si="0"/>
        <v>108.37149966329351</v>
      </c>
      <c r="H14" s="9">
        <f t="shared" ref="H14:H26" si="6">E14*G14</f>
        <v>195.06869939392831</v>
      </c>
      <c r="I14" s="117">
        <v>2</v>
      </c>
      <c r="J14" s="118"/>
      <c r="K14" s="24">
        <f t="shared" si="2"/>
        <v>826.22546465607934</v>
      </c>
      <c r="L14" s="10">
        <f t="shared" si="3"/>
        <v>1652.4509293121587</v>
      </c>
      <c r="M14" s="11">
        <v>2</v>
      </c>
      <c r="N14" s="24">
        <f t="shared" si="4"/>
        <v>1298.4502142474557</v>
      </c>
      <c r="O14" s="12">
        <f t="shared" ref="O14:O27" si="7">N14*M14</f>
        <v>2596.9004284949115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>
        <f t="shared" si="0"/>
        <v>108.37149966329351</v>
      </c>
      <c r="H15" s="9">
        <f t="shared" si="6"/>
        <v>195.06869939392831</v>
      </c>
      <c r="I15" s="117">
        <v>2</v>
      </c>
      <c r="J15" s="118"/>
      <c r="K15" s="24">
        <f t="shared" si="2"/>
        <v>826.22546465607934</v>
      </c>
      <c r="L15" s="10">
        <f t="shared" si="3"/>
        <v>1652.4509293121587</v>
      </c>
      <c r="M15" s="11">
        <v>2</v>
      </c>
      <c r="N15" s="24">
        <f t="shared" si="4"/>
        <v>1298.4502142474557</v>
      </c>
      <c r="O15" s="12">
        <f t="shared" si="7"/>
        <v>2596.9004284949115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>
        <f t="shared" si="0"/>
        <v>108.37149966329351</v>
      </c>
      <c r="H16" s="9">
        <f t="shared" si="6"/>
        <v>195.06869939392831</v>
      </c>
      <c r="I16" s="110">
        <v>2</v>
      </c>
      <c r="J16" s="111"/>
      <c r="K16" s="119">
        <f t="shared" ref="K16" si="8">$K$8</f>
        <v>826.22546465607934</v>
      </c>
      <c r="L16" s="121">
        <f>K16*I16</f>
        <v>1652.4509293121587</v>
      </c>
      <c r="M16" s="123">
        <v>2</v>
      </c>
      <c r="N16" s="125">
        <f t="shared" ref="N16" si="9">$N$15</f>
        <v>1298.4502142474557</v>
      </c>
      <c r="O16" s="121">
        <f t="shared" si="7"/>
        <v>2596.9004284949115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>
        <f t="shared" si="0"/>
        <v>108.37149966329351</v>
      </c>
      <c r="H17" s="13">
        <f t="shared" si="6"/>
        <v>7586.004976430545</v>
      </c>
      <c r="I17" s="112"/>
      <c r="J17" s="113"/>
      <c r="K17" s="120"/>
      <c r="L17" s="122"/>
      <c r="M17" s="124"/>
      <c r="N17" s="126"/>
      <c r="O17" s="122">
        <f t="shared" si="7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>
        <f t="shared" si="0"/>
        <v>108.37149966329351</v>
      </c>
      <c r="H18" s="9">
        <f t="shared" si="6"/>
        <v>195.06869939392831</v>
      </c>
      <c r="I18" s="117">
        <v>2</v>
      </c>
      <c r="J18" s="118"/>
      <c r="K18" s="24">
        <f>$K$8</f>
        <v>826.22546465607934</v>
      </c>
      <c r="L18" s="10">
        <f t="shared" si="3"/>
        <v>1652.4509293121587</v>
      </c>
      <c r="M18" s="11">
        <v>2</v>
      </c>
      <c r="N18" s="24">
        <f t="shared" ref="N18:N27" si="10">$N$15</f>
        <v>1298.4502142474557</v>
      </c>
      <c r="O18" s="12">
        <f t="shared" si="7"/>
        <v>2596.9004284949115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>
        <f t="shared" si="0"/>
        <v>108.37149966329351</v>
      </c>
      <c r="H19" s="9">
        <f t="shared" si="6"/>
        <v>108.37149966329351</v>
      </c>
      <c r="I19" s="117">
        <v>1</v>
      </c>
      <c r="J19" s="118"/>
      <c r="K19" s="24">
        <f t="shared" ref="K19:K27" si="11">$K$8</f>
        <v>826.22546465607934</v>
      </c>
      <c r="L19" s="10">
        <f t="shared" si="3"/>
        <v>826.22546465607934</v>
      </c>
      <c r="M19" s="11">
        <v>1</v>
      </c>
      <c r="N19" s="24">
        <f t="shared" si="10"/>
        <v>1298.4502142474557</v>
      </c>
      <c r="O19" s="12">
        <f t="shared" si="7"/>
        <v>1298.4502142474557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>
        <f t="shared" si="0"/>
        <v>108.37149966329351</v>
      </c>
      <c r="H20" s="9">
        <f t="shared" si="6"/>
        <v>108.37149966329351</v>
      </c>
      <c r="I20" s="117">
        <v>1</v>
      </c>
      <c r="J20" s="118"/>
      <c r="K20" s="24">
        <f t="shared" si="11"/>
        <v>826.22546465607934</v>
      </c>
      <c r="L20" s="10">
        <f t="shared" si="3"/>
        <v>826.22546465607934</v>
      </c>
      <c r="M20" s="11">
        <v>1</v>
      </c>
      <c r="N20" s="24">
        <f t="shared" si="10"/>
        <v>1298.4502142474557</v>
      </c>
      <c r="O20" s="12">
        <f t="shared" si="7"/>
        <v>1298.4502142474557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>
        <f t="shared" si="0"/>
        <v>108.37149966329351</v>
      </c>
      <c r="H21" s="9">
        <f t="shared" si="6"/>
        <v>108.37149966329351</v>
      </c>
      <c r="I21" s="117">
        <v>1</v>
      </c>
      <c r="J21" s="118"/>
      <c r="K21" s="24">
        <f t="shared" si="11"/>
        <v>826.22546465607934</v>
      </c>
      <c r="L21" s="10">
        <f t="shared" si="3"/>
        <v>826.22546465607934</v>
      </c>
      <c r="M21" s="11">
        <v>1</v>
      </c>
      <c r="N21" s="24">
        <f t="shared" si="10"/>
        <v>1298.4502142474557</v>
      </c>
      <c r="O21" s="12">
        <f t="shared" si="7"/>
        <v>1298.4502142474557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>
        <f t="shared" si="0"/>
        <v>108.37149966329351</v>
      </c>
      <c r="H22" s="9">
        <f t="shared" si="6"/>
        <v>108.37149966329351</v>
      </c>
      <c r="I22" s="117">
        <v>1</v>
      </c>
      <c r="J22" s="118"/>
      <c r="K22" s="24">
        <f t="shared" si="11"/>
        <v>826.22546465607934</v>
      </c>
      <c r="L22" s="10">
        <f t="shared" si="3"/>
        <v>826.22546465607934</v>
      </c>
      <c r="M22" s="11">
        <v>1</v>
      </c>
      <c r="N22" s="24">
        <f t="shared" si="10"/>
        <v>1298.4502142474557</v>
      </c>
      <c r="O22" s="12">
        <f t="shared" si="7"/>
        <v>1298.4502142474557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>
        <f t="shared" si="0"/>
        <v>108.37149966329351</v>
      </c>
      <c r="H23" s="9">
        <f t="shared" si="6"/>
        <v>108.37149966329351</v>
      </c>
      <c r="I23" s="117">
        <v>1</v>
      </c>
      <c r="J23" s="118"/>
      <c r="K23" s="24">
        <f t="shared" si="11"/>
        <v>826.22546465607934</v>
      </c>
      <c r="L23" s="10">
        <f t="shared" si="3"/>
        <v>826.22546465607934</v>
      </c>
      <c r="M23" s="11">
        <v>1</v>
      </c>
      <c r="N23" s="24">
        <f t="shared" si="10"/>
        <v>1298.4502142474557</v>
      </c>
      <c r="O23" s="12">
        <f t="shared" si="7"/>
        <v>1298.4502142474557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44" t="s">
        <v>27</v>
      </c>
      <c r="B24" s="8"/>
      <c r="C24" s="106"/>
      <c r="D24" s="107"/>
      <c r="E24" s="108">
        <v>2</v>
      </c>
      <c r="F24" s="109"/>
      <c r="G24" s="25">
        <f t="shared" si="0"/>
        <v>108.37149966329351</v>
      </c>
      <c r="H24" s="9">
        <f t="shared" si="6"/>
        <v>216.74299932658701</v>
      </c>
      <c r="I24" s="117">
        <v>1</v>
      </c>
      <c r="J24" s="118"/>
      <c r="K24" s="24">
        <f t="shared" si="11"/>
        <v>826.22546465607934</v>
      </c>
      <c r="L24" s="10">
        <f t="shared" si="3"/>
        <v>826.22546465607934</v>
      </c>
      <c r="M24" s="11">
        <v>1</v>
      </c>
      <c r="N24" s="24">
        <f t="shared" si="10"/>
        <v>1298.4502142474557</v>
      </c>
      <c r="O24" s="12">
        <f t="shared" si="7"/>
        <v>1298.4502142474557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>
        <f t="shared" si="0"/>
        <v>108.37149966329351</v>
      </c>
      <c r="H25" s="9">
        <f t="shared" si="6"/>
        <v>216.74299932658701</v>
      </c>
      <c r="I25" s="117">
        <v>1</v>
      </c>
      <c r="J25" s="118"/>
      <c r="K25" s="24">
        <f t="shared" si="11"/>
        <v>826.22546465607934</v>
      </c>
      <c r="L25" s="10">
        <f t="shared" si="3"/>
        <v>826.22546465607934</v>
      </c>
      <c r="M25" s="11">
        <v>1</v>
      </c>
      <c r="N25" s="24">
        <f t="shared" si="10"/>
        <v>1298.4502142474557</v>
      </c>
      <c r="O25" s="12">
        <f t="shared" si="7"/>
        <v>1298.4502142474557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>
        <f t="shared" si="0"/>
        <v>108.37149966329351</v>
      </c>
      <c r="H26" s="9">
        <f t="shared" si="6"/>
        <v>216.74299932658701</v>
      </c>
      <c r="I26" s="117">
        <v>1.5</v>
      </c>
      <c r="J26" s="118"/>
      <c r="K26" s="24">
        <f t="shared" si="11"/>
        <v>826.22546465607934</v>
      </c>
      <c r="L26" s="10">
        <f t="shared" si="3"/>
        <v>1239.3381969841189</v>
      </c>
      <c r="M26" s="16">
        <v>1.5</v>
      </c>
      <c r="N26" s="24">
        <f t="shared" si="10"/>
        <v>1298.4502142474557</v>
      </c>
      <c r="O26" s="12">
        <f t="shared" si="7"/>
        <v>1947.6753213711836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>
        <f t="shared" si="0"/>
        <v>108.37149966329351</v>
      </c>
      <c r="H27" s="6">
        <f t="shared" ref="H27" si="12">G27*E27</f>
        <v>32511.449898988052</v>
      </c>
      <c r="I27" s="79">
        <v>4</v>
      </c>
      <c r="J27" s="80"/>
      <c r="K27" s="24">
        <f t="shared" si="11"/>
        <v>826.22546465607934</v>
      </c>
      <c r="L27" s="6">
        <f t="shared" si="3"/>
        <v>3304.9018586243174</v>
      </c>
      <c r="M27" s="7">
        <v>4</v>
      </c>
      <c r="N27" s="24">
        <f t="shared" si="10"/>
        <v>1298.4502142474557</v>
      </c>
      <c r="O27" s="6">
        <f t="shared" si="7"/>
        <v>5193.8008569898229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44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2026.05.28-ig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15.75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2" t="s">
        <v>40</v>
      </c>
      <c r="H6" s="2" t="s">
        <v>11</v>
      </c>
      <c r="I6" s="61" t="s">
        <v>10</v>
      </c>
      <c r="J6" s="63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 t="str">
        <f>'havi adatok'!$H$29</f>
        <v/>
      </c>
      <c r="H7" s="6" t="e">
        <f>G7*E7</f>
        <v>#VALUE!</v>
      </c>
      <c r="I7" s="79">
        <v>1</v>
      </c>
      <c r="J7" s="80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1" t="e">
        <f>'havi adatok'!$H$30/34.8</f>
        <v>#VALUE!</v>
      </c>
      <c r="Q7" s="82"/>
      <c r="R7" s="82"/>
      <c r="S7" s="82"/>
      <c r="T7" s="83"/>
      <c r="U7" s="90" t="str">
        <f>'havi adatok'!$H$31</f>
        <v/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 t="str">
        <f>'havi adatok'!$H$29</f>
        <v/>
      </c>
      <c r="H8" s="6" t="e">
        <f t="shared" ref="H8:H12" si="0">G8*E8</f>
        <v>#VALUE!</v>
      </c>
      <c r="I8" s="79">
        <v>1.5</v>
      </c>
      <c r="J8" s="80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 t="str">
        <f>'havi adatok'!$H$29</f>
        <v/>
      </c>
      <c r="H9" s="6" t="e">
        <f t="shared" si="0"/>
        <v>#VALUE!</v>
      </c>
      <c r="I9" s="79">
        <v>3</v>
      </c>
      <c r="J9" s="80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 t="str">
        <f>'havi adatok'!$H$29</f>
        <v/>
      </c>
      <c r="H10" s="6" t="e">
        <f t="shared" si="0"/>
        <v>#VALUE!</v>
      </c>
      <c r="I10" s="79">
        <v>5</v>
      </c>
      <c r="J10" s="80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 t="str">
        <f>'havi adatok'!$H$29</f>
        <v/>
      </c>
      <c r="H11" s="6" t="e">
        <f t="shared" si="0"/>
        <v>#VALUE!</v>
      </c>
      <c r="I11" s="79">
        <v>0</v>
      </c>
      <c r="J11" s="80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 t="str">
        <f>'havi adatok'!$H$29</f>
        <v/>
      </c>
      <c r="H12" s="6" t="e">
        <f t="shared" si="0"/>
        <v>#VALUE!</v>
      </c>
      <c r="I12" s="79">
        <v>0</v>
      </c>
      <c r="J12" s="80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 t="str">
        <f>'havi adatok'!$H$29</f>
        <v/>
      </c>
      <c r="H13" s="9" t="e">
        <f>E13*G13</f>
        <v>#VALUE!</v>
      </c>
      <c r="I13" s="117">
        <v>2</v>
      </c>
      <c r="J13" s="11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1" t="e">
        <f>'havi adatok'!$H$30/34.8</f>
        <v>#VALUE!</v>
      </c>
      <c r="Q13" s="82"/>
      <c r="R13" s="82"/>
      <c r="S13" s="82"/>
      <c r="T13" s="83"/>
      <c r="U13" s="90" t="str">
        <f>'havi adatok'!$H$31</f>
        <v/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 t="str">
        <f>'havi adatok'!$H$29</f>
        <v/>
      </c>
      <c r="H14" s="9" t="e">
        <f t="shared" ref="H14:H26" si="3">E14*G14</f>
        <v>#VALUE!</v>
      </c>
      <c r="I14" s="117">
        <v>2</v>
      </c>
      <c r="J14" s="11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 t="str">
        <f>'havi adatok'!$H$29</f>
        <v/>
      </c>
      <c r="H15" s="9" t="e">
        <f t="shared" si="3"/>
        <v>#VALUE!</v>
      </c>
      <c r="I15" s="117">
        <v>2</v>
      </c>
      <c r="J15" s="11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 t="str">
        <f>'havi adatok'!$H$29</f>
        <v/>
      </c>
      <c r="H16" s="9" t="e">
        <f t="shared" si="3"/>
        <v>#VALUE!</v>
      </c>
      <c r="I16" s="110">
        <v>2</v>
      </c>
      <c r="J16" s="111"/>
      <c r="K16" s="119" t="str">
        <f>'havi adatok'!$H$32</f>
        <v/>
      </c>
      <c r="L16" s="121" t="e">
        <f>K16*I16</f>
        <v>#VALUE!</v>
      </c>
      <c r="M16" s="123">
        <v>2</v>
      </c>
      <c r="N16" s="125" t="str">
        <f>'havi adatok'!$H$33</f>
        <v/>
      </c>
      <c r="O16" s="121" t="e">
        <f t="shared" ref="O16:O26" si="5">N16*M16</f>
        <v>#VALUE!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 t="str">
        <f>'havi adatok'!$H$29</f>
        <v/>
      </c>
      <c r="H17" s="13" t="e">
        <f t="shared" ref="H17" si="6">E17*G17</f>
        <v>#VALUE!</v>
      </c>
      <c r="I17" s="112"/>
      <c r="J17" s="113"/>
      <c r="K17" s="120"/>
      <c r="L17" s="122"/>
      <c r="M17" s="124"/>
      <c r="N17" s="126"/>
      <c r="O17" s="122">
        <f t="shared" si="5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 t="str">
        <f>'havi adatok'!$H$29</f>
        <v/>
      </c>
      <c r="H18" s="9" t="e">
        <f t="shared" si="3"/>
        <v>#VALUE!</v>
      </c>
      <c r="I18" s="117">
        <v>2</v>
      </c>
      <c r="J18" s="11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 t="str">
        <f>'havi adatok'!$H$29</f>
        <v/>
      </c>
      <c r="H19" s="9" t="e">
        <f t="shared" si="3"/>
        <v>#VALUE!</v>
      </c>
      <c r="I19" s="117">
        <v>1</v>
      </c>
      <c r="J19" s="11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 t="str">
        <f>'havi adatok'!$H$29</f>
        <v/>
      </c>
      <c r="H20" s="9" t="e">
        <f t="shared" si="3"/>
        <v>#VALUE!</v>
      </c>
      <c r="I20" s="117">
        <v>1</v>
      </c>
      <c r="J20" s="11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 t="str">
        <f>'havi adatok'!$H$29</f>
        <v/>
      </c>
      <c r="H21" s="9" t="e">
        <f t="shared" si="3"/>
        <v>#VALUE!</v>
      </c>
      <c r="I21" s="117">
        <v>1</v>
      </c>
      <c r="J21" s="11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 t="str">
        <f>'havi adatok'!$H$29</f>
        <v/>
      </c>
      <c r="H22" s="9" t="e">
        <f t="shared" si="3"/>
        <v>#VALUE!</v>
      </c>
      <c r="I22" s="117">
        <v>1</v>
      </c>
      <c r="J22" s="11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 t="str">
        <f>'havi adatok'!$H$29</f>
        <v/>
      </c>
      <c r="H23" s="9" t="e">
        <f t="shared" si="3"/>
        <v>#VALUE!</v>
      </c>
      <c r="I23" s="117">
        <v>1</v>
      </c>
      <c r="J23" s="11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15" t="s">
        <v>27</v>
      </c>
      <c r="B24" s="8"/>
      <c r="C24" s="106"/>
      <c r="D24" s="107"/>
      <c r="E24" s="108">
        <v>2</v>
      </c>
      <c r="F24" s="109"/>
      <c r="G24" s="25" t="str">
        <f>'havi adatok'!$H$29</f>
        <v/>
      </c>
      <c r="H24" s="9" t="e">
        <f t="shared" si="3"/>
        <v>#VALUE!</v>
      </c>
      <c r="I24" s="117">
        <v>1</v>
      </c>
      <c r="J24" s="11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 t="str">
        <f>'havi adatok'!$H$29</f>
        <v/>
      </c>
      <c r="H25" s="9" t="e">
        <f t="shared" si="3"/>
        <v>#VALUE!</v>
      </c>
      <c r="I25" s="117">
        <v>1</v>
      </c>
      <c r="J25" s="11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 t="str">
        <f>'havi adatok'!$H$29</f>
        <v/>
      </c>
      <c r="H26" s="9" t="e">
        <f t="shared" si="3"/>
        <v>#VALUE!</v>
      </c>
      <c r="I26" s="117">
        <v>1.5</v>
      </c>
      <c r="J26" s="11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 t="str">
        <f>'havi adatok'!$H$29</f>
        <v/>
      </c>
      <c r="H27" s="6" t="e">
        <f t="shared" ref="H27" si="7">G27*E27</f>
        <v>#VALUE!</v>
      </c>
      <c r="I27" s="79">
        <v>4</v>
      </c>
      <c r="J27" s="80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15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zoomScaleNormal="100" zoomScaleSheetLayoutView="100" workbookViewId="0">
      <selection activeCell="F14" sqref="F14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5" width="12.7109375" style="22" bestFit="1" customWidth="1"/>
    <col min="6" max="6" width="12.140625" style="22" bestFit="1" customWidth="1"/>
    <col min="7" max="14" width="5.7109375" style="22" customWidth="1"/>
    <col min="15" max="15" width="12.7109375" style="22" bestFit="1" customWidth="1"/>
    <col min="16" max="19" width="9.140625" style="22"/>
    <col min="20" max="20" width="10.5703125" style="22" bestFit="1" customWidth="1"/>
    <col min="21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2026</v>
      </c>
      <c r="C11" s="30">
        <v>351586349</v>
      </c>
      <c r="D11" s="30">
        <v>311316209</v>
      </c>
      <c r="E11" s="30">
        <v>323900886</v>
      </c>
      <c r="F11" s="30">
        <v>323510852</v>
      </c>
      <c r="G11" s="30"/>
      <c r="H11" s="30"/>
      <c r="I11" s="30"/>
      <c r="J11" s="30"/>
      <c r="K11" s="30"/>
      <c r="L11" s="30"/>
      <c r="M11" s="30"/>
      <c r="N11" s="30"/>
      <c r="O11" s="30">
        <f>SUM(C11:N11)</f>
        <v>1310314296</v>
      </c>
      <c r="P11" s="43"/>
    </row>
    <row r="12" spans="1:16" x14ac:dyDescent="0.2">
      <c r="A12" s="28" t="s">
        <v>46</v>
      </c>
      <c r="B12" s="29">
        <v>2026</v>
      </c>
      <c r="C12" s="30">
        <v>301894829</v>
      </c>
      <c r="D12" s="30">
        <v>227998324</v>
      </c>
      <c r="E12" s="30">
        <v>181347631</v>
      </c>
      <c r="F12" s="30">
        <v>136118214</v>
      </c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847358998</v>
      </c>
      <c r="P12" s="43"/>
    </row>
    <row r="13" spans="1:16" x14ac:dyDescent="0.2">
      <c r="A13" s="28" t="s">
        <v>47</v>
      </c>
      <c r="B13" s="29">
        <v>2026</v>
      </c>
      <c r="C13" s="30">
        <v>60735545.329999998</v>
      </c>
      <c r="D13" s="30">
        <v>49501701</v>
      </c>
      <c r="E13" s="30">
        <v>37084405</v>
      </c>
      <c r="F13" s="30">
        <v>26511601</v>
      </c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173833252.32999998</v>
      </c>
      <c r="P13" s="43"/>
    </row>
    <row r="14" spans="1:16" x14ac:dyDescent="0.2">
      <c r="A14" s="31" t="s">
        <v>7</v>
      </c>
      <c r="B14" s="29">
        <v>2026</v>
      </c>
      <c r="C14" s="30">
        <v>32184437</v>
      </c>
      <c r="D14" s="30">
        <v>35810149.43</v>
      </c>
      <c r="E14" s="30">
        <v>42798631.079999998</v>
      </c>
      <c r="F14" s="30">
        <v>32984573</v>
      </c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143777790.50999999</v>
      </c>
      <c r="P14" s="43"/>
    </row>
    <row r="15" spans="1:16" x14ac:dyDescent="0.2">
      <c r="A15" s="31" t="s">
        <v>8</v>
      </c>
      <c r="B15" s="29">
        <v>2026</v>
      </c>
      <c r="C15" s="30">
        <v>49834586</v>
      </c>
      <c r="D15" s="30">
        <v>53543181</v>
      </c>
      <c r="E15" s="30">
        <v>65765262</v>
      </c>
      <c r="F15" s="30">
        <v>48484131</v>
      </c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217627160</v>
      </c>
      <c r="P15" s="43"/>
    </row>
    <row r="16" spans="1:16" x14ac:dyDescent="0.2">
      <c r="O16" s="17"/>
      <c r="P16" s="43"/>
    </row>
    <row r="17" spans="1:22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22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22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22" x14ac:dyDescent="0.2">
      <c r="A20" s="28" t="s">
        <v>37</v>
      </c>
      <c r="B20" s="29">
        <v>2026</v>
      </c>
      <c r="C20" s="39">
        <v>3852427.4300000006</v>
      </c>
      <c r="D20" s="39">
        <v>3277967.912</v>
      </c>
      <c r="E20" s="39">
        <v>3305940.4290000005</v>
      </c>
      <c r="F20" s="39">
        <v>2985202.318</v>
      </c>
      <c r="G20" s="39"/>
      <c r="H20" s="39"/>
      <c r="I20" s="39"/>
      <c r="J20" s="39"/>
      <c r="K20" s="39"/>
      <c r="L20" s="39"/>
      <c r="M20" s="39"/>
      <c r="N20" s="39"/>
      <c r="O20" s="39">
        <f>SUM(C20:N20)</f>
        <v>13421538.089000002</v>
      </c>
      <c r="P20" s="43"/>
    </row>
    <row r="21" spans="1:22" x14ac:dyDescent="0.2">
      <c r="A21" s="28" t="s">
        <v>46</v>
      </c>
      <c r="B21" s="29">
        <v>2026</v>
      </c>
      <c r="C21" s="40">
        <v>45400225</v>
      </c>
      <c r="D21" s="40">
        <v>33751928.174763612</v>
      </c>
      <c r="E21" s="40">
        <v>26407167</v>
      </c>
      <c r="F21" s="40">
        <v>19269425</v>
      </c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124828745.17476362</v>
      </c>
      <c r="P21" s="43"/>
    </row>
    <row r="22" spans="1:22" x14ac:dyDescent="0.2">
      <c r="A22" s="28" t="s">
        <v>47</v>
      </c>
      <c r="B22" s="29">
        <v>2026</v>
      </c>
      <c r="C22" s="41">
        <v>6132.4359000000013</v>
      </c>
      <c r="D22" s="41">
        <v>4723.4202999999998</v>
      </c>
      <c r="E22" s="41">
        <v>3308.1937000000003</v>
      </c>
      <c r="F22" s="41">
        <v>2104.6581000000006</v>
      </c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16268.708000000002</v>
      </c>
      <c r="P22" s="43"/>
    </row>
    <row r="23" spans="1:22" x14ac:dyDescent="0.2">
      <c r="A23" s="28" t="s">
        <v>7</v>
      </c>
      <c r="B23" s="29">
        <v>2026</v>
      </c>
      <c r="C23" s="42">
        <v>38375</v>
      </c>
      <c r="D23" s="42">
        <v>43623</v>
      </c>
      <c r="E23" s="42">
        <v>52795</v>
      </c>
      <c r="F23" s="42">
        <v>39922</v>
      </c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174715</v>
      </c>
      <c r="P23" s="43"/>
    </row>
    <row r="24" spans="1:22" x14ac:dyDescent="0.2">
      <c r="A24" s="28" t="s">
        <v>8</v>
      </c>
      <c r="B24" s="29">
        <v>2026</v>
      </c>
      <c r="C24" s="42">
        <v>38043</v>
      </c>
      <c r="D24" s="42">
        <v>41718</v>
      </c>
      <c r="E24" s="42">
        <v>51159</v>
      </c>
      <c r="F24" s="42">
        <v>37340</v>
      </c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168260</v>
      </c>
      <c r="P24" s="43"/>
    </row>
    <row r="27" spans="1:22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22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22" x14ac:dyDescent="0.2">
      <c r="A29" s="28" t="s">
        <v>37</v>
      </c>
      <c r="B29" s="29">
        <v>2026</v>
      </c>
      <c r="C29" s="36">
        <f t="shared" ref="C29:H29" si="8">IFERROR(C11/C20,"")</f>
        <v>91.263587799757701</v>
      </c>
      <c r="D29" s="36">
        <f t="shared" si="8"/>
        <v>94.972317410531133</v>
      </c>
      <c r="E29" s="36">
        <f t="shared" si="8"/>
        <v>97.975415152285535</v>
      </c>
      <c r="F29" s="36">
        <f t="shared" si="8"/>
        <v>108.37149966329351</v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97.627729945042958</v>
      </c>
    </row>
    <row r="30" spans="1:22" x14ac:dyDescent="0.2">
      <c r="A30" s="28" t="s">
        <v>46</v>
      </c>
      <c r="B30" s="29">
        <v>2026</v>
      </c>
      <c r="C30" s="37">
        <f>IFERROR(C12/C21*1000,"")</f>
        <v>6649.6328817753656</v>
      </c>
      <c r="D30" s="37">
        <f t="shared" ref="D30:N30" si="10">IFERROR(D12/D21*1000,"")</f>
        <v>6755.1199688341012</v>
      </c>
      <c r="E30" s="37">
        <f t="shared" si="10"/>
        <v>6867.3641136892875</v>
      </c>
      <c r="F30" s="37">
        <f t="shared" si="10"/>
        <v>7063.9478863536406</v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6788.1720417334527</v>
      </c>
    </row>
    <row r="31" spans="1:22" x14ac:dyDescent="0.2">
      <c r="A31" s="28" t="s">
        <v>47</v>
      </c>
      <c r="B31" s="29">
        <v>2026</v>
      </c>
      <c r="C31" s="37">
        <f t="shared" ref="C31:H31" si="11">IFERROR(C13/C22,"")</f>
        <v>9903.9837220312384</v>
      </c>
      <c r="D31" s="37">
        <f t="shared" si="11"/>
        <v>10480.05425221211</v>
      </c>
      <c r="E31" s="37">
        <f t="shared" si="11"/>
        <v>11209.865069267255</v>
      </c>
      <c r="F31" s="37">
        <f t="shared" si="11"/>
        <v>12596.630778177221</v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10685.129533949466</v>
      </c>
    </row>
    <row r="32" spans="1:22" x14ac:dyDescent="0.2">
      <c r="A32" s="28" t="s">
        <v>7</v>
      </c>
      <c r="B32" s="29">
        <v>2026</v>
      </c>
      <c r="C32" s="38">
        <f t="shared" ref="C32:H32" si="12">IFERROR(C14/C23,"")</f>
        <v>838.68239739413684</v>
      </c>
      <c r="D32" s="38">
        <f t="shared" si="12"/>
        <v>820.90065859752883</v>
      </c>
      <c r="E32" s="38">
        <f t="shared" si="12"/>
        <v>810.65690084288281</v>
      </c>
      <c r="F32" s="38">
        <f t="shared" si="12"/>
        <v>826.22546465607934</v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822.92757067223761</v>
      </c>
      <c r="Q32" s="46"/>
      <c r="R32" s="46"/>
      <c r="S32" s="46"/>
      <c r="T32" s="46"/>
      <c r="U32" s="46"/>
      <c r="V32" s="46"/>
    </row>
    <row r="33" spans="1:22" x14ac:dyDescent="0.2">
      <c r="A33" s="28" t="s">
        <v>8</v>
      </c>
      <c r="B33" s="29">
        <v>2026</v>
      </c>
      <c r="C33" s="38">
        <f t="shared" ref="C33:H33" si="13">IFERROR(C15/C24,"")</f>
        <v>1309.9541571379755</v>
      </c>
      <c r="D33" s="38">
        <f t="shared" si="13"/>
        <v>1283.455127283187</v>
      </c>
      <c r="E33" s="38">
        <f t="shared" si="13"/>
        <v>1285.5071834867765</v>
      </c>
      <c r="F33" s="38">
        <f t="shared" si="13"/>
        <v>1298.4502142474557</v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1293.3980744086532</v>
      </c>
      <c r="Q33" s="46"/>
      <c r="R33" s="46"/>
      <c r="S33" s="46"/>
      <c r="T33" s="46"/>
      <c r="U33" s="46"/>
      <c r="V33" s="46"/>
    </row>
    <row r="34" spans="1:22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Q34" s="46"/>
      <c r="R34" s="46"/>
      <c r="S34" s="46"/>
      <c r="T34" s="46"/>
      <c r="U34" s="46"/>
      <c r="V34" s="46"/>
    </row>
    <row r="35" spans="1:22" x14ac:dyDescent="0.2">
      <c r="Q35" s="46"/>
      <c r="R35" s="46"/>
      <c r="S35" s="46"/>
      <c r="T35" s="46"/>
      <c r="U35" s="46"/>
      <c r="V35" s="46"/>
    </row>
    <row r="36" spans="1:22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  <c r="Q36" s="46"/>
      <c r="R36" s="46"/>
      <c r="S36" s="46"/>
      <c r="T36" s="46"/>
      <c r="U36" s="46"/>
      <c r="V36" s="46"/>
    </row>
    <row r="37" spans="1:22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Q37" s="46"/>
      <c r="R37" s="46"/>
      <c r="S37" s="46"/>
      <c r="T37" s="46"/>
      <c r="U37" s="46"/>
      <c r="V37" s="46"/>
    </row>
    <row r="38" spans="1:22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  <c r="Q38" s="46"/>
      <c r="R38" s="46"/>
      <c r="S38" s="46"/>
      <c r="T38" s="46"/>
      <c r="U38" s="46"/>
      <c r="V38" s="46"/>
    </row>
    <row r="39" spans="1:22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  <c r="Q39" s="46"/>
      <c r="R39" s="46"/>
      <c r="S39" s="46"/>
      <c r="T39" s="46"/>
      <c r="U39" s="46"/>
      <c r="V39" s="46"/>
    </row>
    <row r="40" spans="1:22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  <c r="Q40" s="46"/>
      <c r="R40" s="46"/>
      <c r="S40" s="46"/>
      <c r="T40" s="46"/>
      <c r="U40" s="46"/>
      <c r="V40" s="46"/>
    </row>
    <row r="41" spans="1:22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  <c r="Q41" s="46"/>
      <c r="R41" s="46"/>
      <c r="S41" s="46"/>
      <c r="T41" s="46"/>
      <c r="U41" s="46"/>
      <c r="V41" s="46"/>
    </row>
    <row r="42" spans="1:22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Q42" s="46"/>
      <c r="R42" s="46"/>
      <c r="S42" s="46"/>
      <c r="T42" s="46"/>
      <c r="U42" s="46"/>
      <c r="V42" s="46"/>
    </row>
    <row r="43" spans="1:22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46"/>
      <c r="R43" s="46"/>
      <c r="S43" s="46"/>
      <c r="T43" s="46"/>
      <c r="U43" s="46"/>
      <c r="V43" s="46"/>
    </row>
    <row r="44" spans="1:22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P44" s="17"/>
      <c r="Q44" s="46"/>
      <c r="R44" s="46"/>
      <c r="S44" s="46"/>
      <c r="T44" s="46"/>
      <c r="U44" s="46"/>
      <c r="V44" s="46"/>
    </row>
    <row r="45" spans="1:22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Q45" s="46"/>
      <c r="R45" s="46"/>
      <c r="S45" s="46"/>
      <c r="T45" s="46"/>
      <c r="U45" s="46"/>
      <c r="V45" s="46"/>
    </row>
    <row r="46" spans="1:22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Q46" s="46"/>
      <c r="R46" s="46"/>
      <c r="S46" s="46"/>
      <c r="T46" s="46"/>
      <c r="U46" s="46"/>
      <c r="V46" s="46"/>
    </row>
    <row r="47" spans="1:22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22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sheetProtection sheet="1" objects="1" scenarios="1"/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1FDA6-44FC-4D60-AA17-365E7D87A12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2026_04 hó</vt:lpstr>
      <vt:lpstr>2025_06 hó</vt:lpstr>
      <vt:lpstr>havi adatok</vt:lpstr>
      <vt:lpstr>'2025_06 hó'!Nyomtatási_terület</vt:lpstr>
      <vt:lpstr>'2026_04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2026-05-28T08:52:25Z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