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ata\Documents\SOTE\Havi min közmá átalány díjak megállapítása\"/>
    </mc:Choice>
  </mc:AlternateContent>
  <bookViews>
    <workbookView xWindow="-105" yWindow="-105" windowWidth="23250" windowHeight="12450"/>
  </bookViews>
  <sheets>
    <sheet name="2026_03 hó" sheetId="3" r:id="rId1"/>
    <sheet name="2025_06 hó" sheetId="1" state="hidden" r:id="rId2"/>
    <sheet name="havi adatok" sheetId="2" state="hidden" r:id="rId3"/>
  </sheets>
  <definedNames>
    <definedName name="_xlnm.Print_Area" localSheetId="1">'2025_06 hó'!$A$2:$AB$32</definedName>
    <definedName name="_xlnm.Print_Area" localSheetId="0">'2026_03 hó'!$A$2:$AB$32</definedName>
    <definedName name="_xlnm.Print_Area" localSheetId="2">'havi adatok'!$A$1:$O$34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13" i="3" l="1"/>
  <c r="U7" i="3"/>
  <c r="P13" i="3"/>
  <c r="P7" i="3"/>
  <c r="N7" i="3"/>
  <c r="K7" i="3"/>
  <c r="G7" i="3"/>
  <c r="D30" i="2" l="1"/>
  <c r="E30" i="2"/>
  <c r="F30" i="2"/>
  <c r="G30" i="2"/>
  <c r="H30" i="2"/>
  <c r="I30" i="2"/>
  <c r="J30" i="2"/>
  <c r="K30" i="2"/>
  <c r="L30" i="2"/>
  <c r="M30" i="2"/>
  <c r="N30" i="2"/>
  <c r="C30" i="2"/>
  <c r="C31" i="2"/>
  <c r="D31" i="2"/>
  <c r="E31" i="2"/>
  <c r="F31" i="2"/>
  <c r="G31" i="2"/>
  <c r="H31" i="2"/>
  <c r="C32" i="2"/>
  <c r="D32" i="2"/>
  <c r="E32" i="2"/>
  <c r="F32" i="2"/>
  <c r="G32" i="2"/>
  <c r="H32" i="2"/>
  <c r="C33" i="2"/>
  <c r="D33" i="2"/>
  <c r="E33" i="2"/>
  <c r="F33" i="2"/>
  <c r="G33" i="2"/>
  <c r="H33" i="2"/>
  <c r="C29" i="2"/>
  <c r="D29" i="2"/>
  <c r="E29" i="2"/>
  <c r="F29" i="2"/>
  <c r="G29" i="2"/>
  <c r="H29" i="2"/>
  <c r="O21" i="2" l="1"/>
  <c r="O11" i="2" l="1"/>
  <c r="O17" i="3" l="1"/>
  <c r="A1" i="3"/>
  <c r="A1" i="1" l="1"/>
  <c r="I31" i="2"/>
  <c r="J31" i="2"/>
  <c r="K31" i="2"/>
  <c r="L31" i="2"/>
  <c r="M31" i="2"/>
  <c r="N31" i="2"/>
  <c r="I32" i="2"/>
  <c r="J32" i="2"/>
  <c r="K32" i="2"/>
  <c r="L32" i="2"/>
  <c r="M32" i="2"/>
  <c r="N32" i="2"/>
  <c r="I33" i="2"/>
  <c r="J33" i="2"/>
  <c r="K33" i="2"/>
  <c r="L33" i="2"/>
  <c r="M33" i="2"/>
  <c r="N33" i="2"/>
  <c r="J29" i="2"/>
  <c r="K29" i="2"/>
  <c r="L29" i="2"/>
  <c r="M29" i="2"/>
  <c r="N29" i="2"/>
  <c r="I29" i="2"/>
  <c r="O24" i="2"/>
  <c r="O23" i="2"/>
  <c r="O22" i="2"/>
  <c r="O20" i="2"/>
  <c r="O12" i="2"/>
  <c r="O13" i="2"/>
  <c r="O14" i="2"/>
  <c r="O15" i="2"/>
  <c r="U13" i="1"/>
  <c r="K7" i="1"/>
  <c r="N7" i="1"/>
  <c r="G7" i="1"/>
  <c r="G10" i="3" l="1"/>
  <c r="G14" i="3"/>
  <c r="H14" i="3" s="1"/>
  <c r="G18" i="3"/>
  <c r="H18" i="3" s="1"/>
  <c r="G22" i="3"/>
  <c r="H22" i="3" s="1"/>
  <c r="G26" i="3"/>
  <c r="H26" i="3" s="1"/>
  <c r="G9" i="3"/>
  <c r="H9" i="3" s="1"/>
  <c r="G13" i="3"/>
  <c r="H13" i="3" s="1"/>
  <c r="G17" i="3"/>
  <c r="H17" i="3" s="1"/>
  <c r="G21" i="3"/>
  <c r="H21" i="3" s="1"/>
  <c r="G25" i="3"/>
  <c r="H25" i="3" s="1"/>
  <c r="G11" i="3"/>
  <c r="H11" i="3" s="1"/>
  <c r="G15" i="3"/>
  <c r="H15" i="3" s="1"/>
  <c r="G19" i="3"/>
  <c r="H19" i="3" s="1"/>
  <c r="G23" i="3"/>
  <c r="H23" i="3" s="1"/>
  <c r="G27" i="3"/>
  <c r="H27" i="3" s="1"/>
  <c r="G12" i="3"/>
  <c r="H12" i="3" s="1"/>
  <c r="G8" i="3"/>
  <c r="H8" i="3" s="1"/>
  <c r="G16" i="3"/>
  <c r="H16" i="3" s="1"/>
  <c r="G20" i="3"/>
  <c r="H20" i="3" s="1"/>
  <c r="G24" i="3"/>
  <c r="H24" i="3" s="1"/>
  <c r="L7" i="3"/>
  <c r="K8" i="3"/>
  <c r="K12" i="3"/>
  <c r="L12" i="3" s="1"/>
  <c r="K14" i="3"/>
  <c r="L14" i="3" s="1"/>
  <c r="K11" i="3"/>
  <c r="L11" i="3" s="1"/>
  <c r="K15" i="3"/>
  <c r="L15" i="3" s="1"/>
  <c r="K9" i="3"/>
  <c r="L9" i="3" s="1"/>
  <c r="K13" i="3"/>
  <c r="L13" i="3" s="1"/>
  <c r="K10" i="3"/>
  <c r="L10" i="3" s="1"/>
  <c r="H7" i="3"/>
  <c r="H10" i="3"/>
  <c r="N9" i="3"/>
  <c r="O9" i="3" s="1"/>
  <c r="N13" i="3"/>
  <c r="O13" i="3" s="1"/>
  <c r="N11" i="3"/>
  <c r="O11" i="3" s="1"/>
  <c r="N8" i="3"/>
  <c r="O8" i="3" s="1"/>
  <c r="N12" i="3"/>
  <c r="O12" i="3" s="1"/>
  <c r="N10" i="3"/>
  <c r="O10" i="3" s="1"/>
  <c r="N14" i="3"/>
  <c r="O14" i="3" s="1"/>
  <c r="N15" i="3"/>
  <c r="O7" i="3"/>
  <c r="P13" i="1"/>
  <c r="P7" i="1"/>
  <c r="O33" i="2"/>
  <c r="O31" i="2"/>
  <c r="O32" i="2"/>
  <c r="K23" i="1"/>
  <c r="O30" i="2"/>
  <c r="G14" i="1"/>
  <c r="K19" i="1"/>
  <c r="G18" i="1"/>
  <c r="G26" i="1"/>
  <c r="G10" i="1"/>
  <c r="K14" i="1"/>
  <c r="O29" i="2"/>
  <c r="G22" i="1"/>
  <c r="K27" i="1"/>
  <c r="K10" i="1"/>
  <c r="N19" i="1"/>
  <c r="U7" i="1"/>
  <c r="G25" i="1"/>
  <c r="G21" i="1"/>
  <c r="G17" i="1"/>
  <c r="G13" i="1"/>
  <c r="G9" i="1"/>
  <c r="K26" i="1"/>
  <c r="K22" i="1"/>
  <c r="K18" i="1"/>
  <c r="K13" i="1"/>
  <c r="K9" i="1"/>
  <c r="N26" i="1"/>
  <c r="N22" i="1"/>
  <c r="N18" i="1"/>
  <c r="N13" i="1"/>
  <c r="N9" i="1"/>
  <c r="N23" i="1"/>
  <c r="N14" i="1"/>
  <c r="G24" i="1"/>
  <c r="G20" i="1"/>
  <c r="G16" i="1"/>
  <c r="G12" i="1"/>
  <c r="G8" i="1"/>
  <c r="K25" i="1"/>
  <c r="K21" i="1"/>
  <c r="K16" i="1"/>
  <c r="K12" i="1"/>
  <c r="K8" i="1"/>
  <c r="N25" i="1"/>
  <c r="N21" i="1"/>
  <c r="N16" i="1"/>
  <c r="N12" i="1"/>
  <c r="N8" i="1"/>
  <c r="N27" i="1"/>
  <c r="N10" i="1"/>
  <c r="G27" i="1"/>
  <c r="G23" i="1"/>
  <c r="G19" i="1"/>
  <c r="G15" i="1"/>
  <c r="G11" i="1"/>
  <c r="K24" i="1"/>
  <c r="K20" i="1"/>
  <c r="K15" i="1"/>
  <c r="K11" i="1"/>
  <c r="N24" i="1"/>
  <c r="N20" i="1"/>
  <c r="N15" i="1"/>
  <c r="N11" i="1"/>
  <c r="N18" i="3" l="1"/>
  <c r="O18" i="3" s="1"/>
  <c r="N22" i="3"/>
  <c r="O22" i="3" s="1"/>
  <c r="N26" i="3"/>
  <c r="O26" i="3" s="1"/>
  <c r="N24" i="3"/>
  <c r="O24" i="3" s="1"/>
  <c r="N21" i="3"/>
  <c r="O21" i="3" s="1"/>
  <c r="N25" i="3"/>
  <c r="O25" i="3" s="1"/>
  <c r="N19" i="3"/>
  <c r="O19" i="3" s="1"/>
  <c r="N23" i="3"/>
  <c r="O23" i="3" s="1"/>
  <c r="N27" i="3"/>
  <c r="O27" i="3" s="1"/>
  <c r="N20" i="3"/>
  <c r="O20" i="3" s="1"/>
  <c r="N16" i="3"/>
  <c r="O16" i="3" s="1"/>
  <c r="O15" i="3"/>
  <c r="K19" i="3"/>
  <c r="L19" i="3" s="1"/>
  <c r="K23" i="3"/>
  <c r="L23" i="3" s="1"/>
  <c r="K27" i="3"/>
  <c r="L27" i="3" s="1"/>
  <c r="K21" i="3"/>
  <c r="L21" i="3" s="1"/>
  <c r="K16" i="3"/>
  <c r="L16" i="3" s="1"/>
  <c r="K22" i="3"/>
  <c r="L22" i="3" s="1"/>
  <c r="K26" i="3"/>
  <c r="L26" i="3" s="1"/>
  <c r="K20" i="3"/>
  <c r="L20" i="3" s="1"/>
  <c r="K24" i="3"/>
  <c r="L24" i="3" s="1"/>
  <c r="K18" i="3"/>
  <c r="L18" i="3" s="1"/>
  <c r="K25" i="3"/>
  <c r="L25" i="3" s="1"/>
  <c r="L8" i="3"/>
  <c r="C7" i="2" l="1"/>
  <c r="D7" i="2"/>
  <c r="E7" i="2" l="1"/>
  <c r="F7" i="2" s="1"/>
  <c r="O17" i="1"/>
  <c r="L11" i="1"/>
  <c r="H19" i="1"/>
  <c r="O27" i="1"/>
  <c r="E5" i="2"/>
  <c r="F5" i="2" s="1"/>
  <c r="E4" i="2"/>
  <c r="F4" i="2" s="1"/>
  <c r="O7" i="1" l="1"/>
  <c r="O11" i="1"/>
  <c r="O9" i="1"/>
  <c r="O25" i="1"/>
  <c r="O23" i="1"/>
  <c r="O21" i="1"/>
  <c r="O19" i="1"/>
  <c r="O16" i="1"/>
  <c r="O14" i="1"/>
  <c r="L27" i="1"/>
  <c r="L14" i="1"/>
  <c r="L16" i="1"/>
  <c r="L19" i="1"/>
  <c r="L21" i="1"/>
  <c r="L23" i="1"/>
  <c r="L25" i="1"/>
  <c r="O12" i="1"/>
  <c r="O10" i="1"/>
  <c r="O8" i="1"/>
  <c r="O26" i="1"/>
  <c r="O24" i="1"/>
  <c r="O22" i="1"/>
  <c r="O20" i="1"/>
  <c r="O18" i="1"/>
  <c r="O15" i="1"/>
  <c r="O13" i="1"/>
  <c r="L15" i="1"/>
  <c r="L13" i="1"/>
  <c r="L18" i="1"/>
  <c r="L20" i="1"/>
  <c r="L22" i="1"/>
  <c r="L24" i="1"/>
  <c r="L26" i="1"/>
  <c r="H8" i="1"/>
  <c r="H11" i="1"/>
  <c r="H17" i="1"/>
  <c r="H26" i="1"/>
  <c r="H25" i="1"/>
  <c r="H15" i="1"/>
  <c r="H22" i="1"/>
  <c r="H27" i="1"/>
  <c r="H7" i="1"/>
  <c r="H12" i="1"/>
  <c r="H14" i="1"/>
  <c r="H21" i="1"/>
  <c r="H10" i="1"/>
  <c r="H13" i="1"/>
  <c r="H24" i="1"/>
  <c r="H20" i="1"/>
  <c r="H9" i="1"/>
  <c r="H16" i="1"/>
  <c r="H18" i="1"/>
  <c r="H23" i="1"/>
  <c r="L10" i="1"/>
  <c r="L7" i="1"/>
  <c r="L9" i="1"/>
  <c r="L8" i="1"/>
  <c r="L12" i="1"/>
</calcChain>
</file>

<file path=xl/sharedStrings.xml><?xml version="1.0" encoding="utf-8"?>
<sst xmlns="http://schemas.openxmlformats.org/spreadsheetml/2006/main" count="135" uniqueCount="53">
  <si>
    <t>2. számú melléklet</t>
  </si>
  <si>
    <t>Bérlemény típus</t>
  </si>
  <si>
    <t>Bérlemény altípus</t>
  </si>
  <si>
    <t>Alapterület m2-ben</t>
  </si>
  <si>
    <t>30 m2 alatti Bérlemény típusok közüzemi költségeinek átalány díj meghatározása</t>
  </si>
  <si>
    <t>Megjegyzés</t>
  </si>
  <si>
    <t>Villamos energia</t>
  </si>
  <si>
    <t>Víz</t>
  </si>
  <si>
    <t>Csatorna</t>
  </si>
  <si>
    <t xml:space="preserve">A korrekt elszámolás érdekében, minden esetben javasoljuk a 30 m2 feletti bérlemény típusok fogyasztásának mérhetővé tételét. </t>
  </si>
  <si>
    <t>Fogyasztás/hó</t>
  </si>
  <si>
    <t>Bruttó költség/hó</t>
  </si>
  <si>
    <t>Üzlethelyiség</t>
  </si>
  <si>
    <t>Büfé</t>
  </si>
  <si>
    <t>Garázs</t>
  </si>
  <si>
    <t>Oktatásra használt helyiségek</t>
  </si>
  <si>
    <t>Előadóterem</t>
  </si>
  <si>
    <t>Tanuló terem</t>
  </si>
  <si>
    <t>Tanterem</t>
  </si>
  <si>
    <t>Számítógép terem</t>
  </si>
  <si>
    <t>Szeminárium szoba</t>
  </si>
  <si>
    <t>Rendezvényre használt helyiségek</t>
  </si>
  <si>
    <t>TV-társalgó</t>
  </si>
  <si>
    <t>Klubhelyiség</t>
  </si>
  <si>
    <t>Aula</t>
  </si>
  <si>
    <t>Tanácsterem</t>
  </si>
  <si>
    <t>Díszterem</t>
  </si>
  <si>
    <t>Könyvtár</t>
  </si>
  <si>
    <t>Egyéb bérlemény típusok</t>
  </si>
  <si>
    <t>Multimédia terem</t>
  </si>
  <si>
    <t>Ebédlő</t>
  </si>
  <si>
    <t>Tankonyha</t>
  </si>
  <si>
    <t>Antenna</t>
  </si>
  <si>
    <t>Minden esetben mérhetővé kell tenni.</t>
  </si>
  <si>
    <t xml:space="preserve">A Veolia hődíj negyedévente változik. </t>
  </si>
  <si>
    <t xml:space="preserve">Ezen kívüli egyéb típusok közüzemi költségeinek átalány díj meghatározásához minden esetben helyszíni bejárás szükséges. A Létesítményfejlesztési és Üzemeltetési Igazgatóságot ennek érdekében a pályáztatást/kiírást megelőzően 30 nappal értesíteni kell a feladatról. </t>
  </si>
  <si>
    <t>távhő</t>
  </si>
  <si>
    <t>Áram</t>
  </si>
  <si>
    <t>áram egységár</t>
  </si>
  <si>
    <t>áram RHD fix</t>
  </si>
  <si>
    <t>Bruttó egységár/ kWh</t>
  </si>
  <si>
    <t>Bruttó egységár/ m3</t>
  </si>
  <si>
    <t xml:space="preserve">Bérlemény típusok üzemeltetési költségeinek átalány díj meghatározása 30 napon túl történő bérbeadás esetén ……..-től </t>
  </si>
  <si>
    <t>Bruttó költség</t>
  </si>
  <si>
    <t>Közmű tipus</t>
  </si>
  <si>
    <t>időszak vége év</t>
  </si>
  <si>
    <t>Gáz</t>
  </si>
  <si>
    <t>Távhő</t>
  </si>
  <si>
    <t xml:space="preserve"> Fogyasztás</t>
  </si>
  <si>
    <t>Fajlagos egyégár</t>
  </si>
  <si>
    <t>Összesen</t>
  </si>
  <si>
    <t>időszak</t>
  </si>
  <si>
    <t>2026.04.29-ig igazolt számlák alapján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</si>
</sst>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6">
    <numFmt numFmtId="44" formatCode="_-* #,##0.00\ &quot;Ft&quot;_-;\-* #,##0.00\ &quot;Ft&quot;_-;_-* &quot;-&quot;??\ &quot;Ft&quot;_-;_-@_-"/>
    <numFmt numFmtId="43" formatCode="_-* #,##0.00\ _F_t_-;\-* #,##0.00\ _F_t_-;_-* &quot;-&quot;??\ _F_t_-;_-@_-"/>
    <numFmt numFmtId="164" formatCode="#,##0&quot; Ft/GJ&quot;"/>
    <numFmt numFmtId="165" formatCode="#,##0&quot; m3/fő&quot;"/>
    <numFmt numFmtId="166" formatCode="#,##0&quot; Ft/fő&quot;"/>
    <numFmt numFmtId="167" formatCode="#,##0&quot; Ft/m2&quot;"/>
    <numFmt numFmtId="168" formatCode="#,##0.00&quot; kWh/m2&quot;"/>
    <numFmt numFmtId="169" formatCode="#,##0&quot; kWh&quot;"/>
    <numFmt numFmtId="170" formatCode="#,##0\ &quot;Ft&quot;"/>
    <numFmt numFmtId="171" formatCode="#,##0.00\ &quot;Ft&quot;"/>
    <numFmt numFmtId="172" formatCode="_-* #,##0\ &quot;Ft&quot;_-;\-* #,##0\ &quot;Ft&quot;_-;_-* &quot;-&quot;??\ &quot;Ft&quot;_-;_-@_-"/>
    <numFmt numFmtId="173" formatCode="#,##0.00&quot; m3&quot;"/>
    <numFmt numFmtId="174" formatCode="#,##0.0&quot; Ft/kWh&quot;"/>
    <numFmt numFmtId="175" formatCode="#,##0.00&quot; Ft/m3&quot;"/>
    <numFmt numFmtId="176" formatCode="0.00&quot; m3&quot;"/>
    <numFmt numFmtId="177" formatCode="#,##0.00&quot; kWh/gép&quot;"/>
    <numFmt numFmtId="178" formatCode="#,##0&quot; Ft/gép&quot;"/>
    <numFmt numFmtId="179" formatCode="#,##0.0&quot; m3/fő&quot;"/>
    <numFmt numFmtId="180" formatCode="#,##0.0&quot; Ft/fő&quot;"/>
    <numFmt numFmtId="181" formatCode="#,##0&quot; m3&quot;"/>
    <numFmt numFmtId="182" formatCode="#,##0&quot; GJ&quot;"/>
    <numFmt numFmtId="183" formatCode="0.00&quot; Ft/kWh&quot;"/>
    <numFmt numFmtId="184" formatCode="#,##0.00&quot; Ft/GJ&quot;"/>
    <numFmt numFmtId="185" formatCode="0.00&quot; Ft/m3&quot;"/>
    <numFmt numFmtId="186" formatCode="#,##0&quot; MJ&quot;"/>
    <numFmt numFmtId="187" formatCode="#,##0&quot; Ft/m3&quot;"/>
  </numFmts>
  <fonts count="3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0000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Times New Roman"/>
      <family val="1"/>
      <charset val="238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rgb="FF9C5700"/>
      <name val="Calibri"/>
      <family val="2"/>
      <charset val="238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39997558519241921"/>
        <bgColor theme="4" tint="0.79998168889431442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4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29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32" applyNumberFormat="0" applyFill="0" applyAlignment="0" applyProtection="0"/>
    <xf numFmtId="0" fontId="16" fillId="0" borderId="33" applyNumberFormat="0" applyFill="0" applyAlignment="0" applyProtection="0"/>
    <xf numFmtId="0" fontId="17" fillId="0" borderId="34" applyNumberFormat="0" applyFill="0" applyAlignment="0" applyProtection="0"/>
    <xf numFmtId="0" fontId="17" fillId="0" borderId="0" applyNumberFormat="0" applyFill="0" applyBorder="0" applyAlignment="0" applyProtection="0"/>
    <xf numFmtId="0" fontId="18" fillId="7" borderId="0" applyNumberFormat="0" applyBorder="0" applyAlignment="0" applyProtection="0"/>
    <xf numFmtId="0" fontId="19" fillId="8" borderId="0" applyNumberFormat="0" applyBorder="0" applyAlignment="0" applyProtection="0"/>
    <xf numFmtId="0" fontId="20" fillId="10" borderId="35" applyNumberFormat="0" applyAlignment="0" applyProtection="0"/>
    <xf numFmtId="0" fontId="21" fillId="11" borderId="36" applyNumberFormat="0" applyAlignment="0" applyProtection="0"/>
    <xf numFmtId="0" fontId="22" fillId="11" borderId="35" applyNumberFormat="0" applyAlignment="0" applyProtection="0"/>
    <xf numFmtId="0" fontId="23" fillId="0" borderId="37" applyNumberFormat="0" applyFill="0" applyAlignment="0" applyProtection="0"/>
    <xf numFmtId="0" fontId="24" fillId="12" borderId="38" applyNumberFormat="0" applyAlignment="0" applyProtection="0"/>
    <xf numFmtId="0" fontId="25" fillId="0" borderId="0" applyNumberFormat="0" applyFill="0" applyBorder="0" applyAlignment="0" applyProtection="0"/>
    <xf numFmtId="0" fontId="1" fillId="13" borderId="39" applyNumberFormat="0" applyFont="0" applyAlignment="0" applyProtection="0"/>
    <xf numFmtId="0" fontId="26" fillId="0" borderId="0" applyNumberFormat="0" applyFill="0" applyBorder="0" applyAlignment="0" applyProtection="0"/>
    <xf numFmtId="0" fontId="8" fillId="0" borderId="40" applyNumberFormat="0" applyFill="0" applyAlignment="0" applyProtection="0"/>
    <xf numFmtId="0" fontId="27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7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7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7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7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7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44" fontId="1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8" fillId="0" borderId="0"/>
    <xf numFmtId="44" fontId="1" fillId="0" borderId="0" applyFont="0" applyFill="0" applyBorder="0" applyAlignment="0" applyProtection="0"/>
    <xf numFmtId="0" fontId="28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8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8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8" fillId="0" borderId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29" fillId="9" borderId="0" applyNumberFormat="0" applyBorder="0" applyAlignment="0" applyProtection="0"/>
    <xf numFmtId="0" fontId="28" fillId="0" borderId="0"/>
    <xf numFmtId="0" fontId="28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</cellStyleXfs>
  <cellXfs count="145">
    <xf numFmtId="0" fontId="0" fillId="0" borderId="0" xfId="0"/>
    <xf numFmtId="0" fontId="3" fillId="0" borderId="0" xfId="0" applyFont="1"/>
    <xf numFmtId="0" fontId="4" fillId="2" borderId="20" xfId="0" applyFont="1" applyFill="1" applyBorder="1" applyAlignment="1">
      <alignment horizontal="center" vertical="center" wrapText="1"/>
    </xf>
    <xf numFmtId="0" fontId="4" fillId="2" borderId="3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0" borderId="11" xfId="0" applyFont="1" applyBorder="1" applyAlignment="1">
      <alignment vertical="center"/>
    </xf>
    <xf numFmtId="172" fontId="4" fillId="0" borderId="9" xfId="2" applyNumberFormat="1" applyFont="1" applyBorder="1" applyAlignment="1">
      <alignment vertical="center"/>
    </xf>
    <xf numFmtId="176" fontId="4" fillId="0" borderId="11" xfId="0" applyNumberFormat="1" applyFont="1" applyBorder="1" applyAlignment="1">
      <alignment vertical="center"/>
    </xf>
    <xf numFmtId="0" fontId="4" fillId="0" borderId="11" xfId="0" applyFont="1" applyBorder="1" applyAlignment="1">
      <alignment horizontal="left" vertical="center"/>
    </xf>
    <xf numFmtId="167" fontId="4" fillId="0" borderId="9" xfId="0" applyNumberFormat="1" applyFont="1" applyBorder="1" applyAlignment="1">
      <alignment vertical="center"/>
    </xf>
    <xf numFmtId="166" fontId="4" fillId="0" borderId="9" xfId="2" applyNumberFormat="1" applyFont="1" applyBorder="1" applyAlignment="1">
      <alignment vertical="center"/>
    </xf>
    <xf numFmtId="165" fontId="4" fillId="0" borderId="11" xfId="0" applyNumberFormat="1" applyFont="1" applyBorder="1" applyAlignment="1">
      <alignment vertical="center"/>
    </xf>
    <xf numFmtId="166" fontId="4" fillId="0" borderId="10" xfId="2" applyNumberFormat="1" applyFont="1" applyBorder="1" applyAlignment="1">
      <alignment vertical="center"/>
    </xf>
    <xf numFmtId="178" fontId="4" fillId="0" borderId="9" xfId="0" applyNumberFormat="1" applyFont="1" applyBorder="1" applyAlignment="1">
      <alignment vertical="center"/>
    </xf>
    <xf numFmtId="0" fontId="4" fillId="0" borderId="11" xfId="0" applyFont="1" applyBorder="1" applyAlignment="1">
      <alignment horizontal="left" vertical="center" wrapText="1"/>
    </xf>
    <xf numFmtId="0" fontId="4" fillId="0" borderId="3" xfId="0" applyFont="1" applyBorder="1" applyAlignment="1">
      <alignment vertical="center"/>
    </xf>
    <xf numFmtId="179" fontId="4" fillId="0" borderId="11" xfId="0" applyNumberFormat="1" applyFont="1" applyBorder="1" applyAlignment="1">
      <alignment vertical="center"/>
    </xf>
    <xf numFmtId="170" fontId="7" fillId="0" borderId="0" xfId="0" applyNumberFormat="1" applyFont="1"/>
    <xf numFmtId="43" fontId="7" fillId="0" borderId="0" xfId="1" applyFont="1"/>
    <xf numFmtId="0" fontId="7" fillId="0" borderId="0" xfId="0" applyFont="1" applyAlignment="1">
      <alignment horizontal="left"/>
    </xf>
    <xf numFmtId="3" fontId="7" fillId="0" borderId="0" xfId="0" applyNumberFormat="1" applyFont="1"/>
    <xf numFmtId="171" fontId="7" fillId="0" borderId="0" xfId="0" applyNumberFormat="1" applyFont="1"/>
    <xf numFmtId="0" fontId="7" fillId="0" borderId="0" xfId="0" applyFont="1"/>
    <xf numFmtId="172" fontId="7" fillId="0" borderId="0" xfId="0" applyNumberFormat="1" applyFont="1"/>
    <xf numFmtId="175" fontId="4" fillId="3" borderId="30" xfId="2" applyNumberFormat="1" applyFont="1" applyFill="1" applyBorder="1" applyAlignment="1">
      <alignment vertical="center"/>
    </xf>
    <xf numFmtId="174" fontId="4" fillId="3" borderId="30" xfId="2" applyNumberFormat="1" applyFont="1" applyFill="1" applyBorder="1" applyAlignment="1">
      <alignment vertical="center"/>
    </xf>
    <xf numFmtId="0" fontId="9" fillId="4" borderId="31" xfId="0" applyFont="1" applyFill="1" applyBorder="1" applyAlignment="1">
      <alignment vertical="center" wrapText="1"/>
    </xf>
    <xf numFmtId="0" fontId="9" fillId="4" borderId="31" xfId="0" applyFont="1" applyFill="1" applyBorder="1" applyAlignment="1">
      <alignment horizontal="center" vertical="center" wrapText="1"/>
    </xf>
    <xf numFmtId="0" fontId="9" fillId="5" borderId="31" xfId="0" applyFont="1" applyFill="1" applyBorder="1" applyAlignment="1">
      <alignment vertical="center" wrapText="1"/>
    </xf>
    <xf numFmtId="0" fontId="7" fillId="0" borderId="0" xfId="0" applyFont="1" applyAlignment="1">
      <alignment vertical="center"/>
    </xf>
    <xf numFmtId="170" fontId="7" fillId="5" borderId="0" xfId="0" applyNumberFormat="1" applyFont="1" applyFill="1" applyAlignment="1">
      <alignment vertical="center"/>
    </xf>
    <xf numFmtId="0" fontId="9" fillId="5" borderId="31" xfId="0" applyFont="1" applyFill="1" applyBorder="1" applyAlignment="1">
      <alignment vertical="center"/>
    </xf>
    <xf numFmtId="0" fontId="10" fillId="4" borderId="31" xfId="0" applyFont="1" applyFill="1" applyBorder="1" applyAlignment="1">
      <alignment vertical="center" wrapText="1"/>
    </xf>
    <xf numFmtId="0" fontId="10" fillId="4" borderId="31" xfId="0" applyFont="1" applyFill="1" applyBorder="1" applyAlignment="1">
      <alignment horizontal="center" vertical="center" wrapText="1"/>
    </xf>
    <xf numFmtId="44" fontId="7" fillId="0" borderId="0" xfId="2" applyFont="1"/>
    <xf numFmtId="0" fontId="9" fillId="4" borderId="0" xfId="0" applyFont="1" applyFill="1" applyAlignment="1">
      <alignment horizontal="center" vertical="center"/>
    </xf>
    <xf numFmtId="183" fontId="7" fillId="5" borderId="0" xfId="2" applyNumberFormat="1" applyFont="1" applyFill="1" applyAlignment="1">
      <alignment vertical="center"/>
    </xf>
    <xf numFmtId="184" fontId="7" fillId="5" borderId="0" xfId="2" applyNumberFormat="1" applyFont="1" applyFill="1" applyAlignment="1">
      <alignment vertical="center"/>
    </xf>
    <xf numFmtId="185" fontId="7" fillId="5" borderId="0" xfId="2" applyNumberFormat="1" applyFont="1" applyFill="1" applyAlignment="1">
      <alignment vertical="center"/>
    </xf>
    <xf numFmtId="169" fontId="7" fillId="5" borderId="0" xfId="0" applyNumberFormat="1" applyFont="1" applyFill="1" applyAlignment="1">
      <alignment vertical="center"/>
    </xf>
    <xf numFmtId="186" fontId="7" fillId="5" borderId="0" xfId="0" applyNumberFormat="1" applyFont="1" applyFill="1" applyAlignment="1">
      <alignment vertical="center"/>
    </xf>
    <xf numFmtId="182" fontId="7" fillId="5" borderId="0" xfId="0" applyNumberFormat="1" applyFont="1" applyFill="1" applyAlignment="1">
      <alignment vertical="center"/>
    </xf>
    <xf numFmtId="181" fontId="7" fillId="5" borderId="0" xfId="0" applyNumberFormat="1" applyFont="1" applyFill="1" applyAlignment="1">
      <alignment vertical="center"/>
    </xf>
    <xf numFmtId="9" fontId="7" fillId="0" borderId="0" xfId="3" applyFont="1"/>
    <xf numFmtId="0" fontId="4" fillId="0" borderId="3" xfId="0" applyFont="1" applyBorder="1" applyAlignment="1">
      <alignment vertical="center"/>
    </xf>
    <xf numFmtId="0" fontId="4" fillId="2" borderId="20" xfId="0" applyFont="1" applyFill="1" applyBorder="1" applyAlignment="1">
      <alignment horizontal="center" vertical="center" wrapText="1"/>
    </xf>
    <xf numFmtId="0" fontId="7" fillId="0" borderId="0" xfId="0" applyFont="1"/>
    <xf numFmtId="169" fontId="7" fillId="0" borderId="0" xfId="0" applyNumberFormat="1" applyFont="1"/>
    <xf numFmtId="0" fontId="13" fillId="0" borderId="0" xfId="0" applyFont="1" applyAlignment="1">
      <alignment horizontal="center"/>
    </xf>
    <xf numFmtId="0" fontId="2" fillId="0" borderId="0" xfId="0" applyFont="1" applyAlignment="1">
      <alignment horizontal="right" vertical="center"/>
    </xf>
    <xf numFmtId="0" fontId="2" fillId="0" borderId="12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0" borderId="7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169" fontId="4" fillId="0" borderId="20" xfId="0" applyNumberFormat="1" applyFont="1" applyBorder="1" applyAlignment="1">
      <alignment vertical="center"/>
    </xf>
    <xf numFmtId="169" fontId="4" fillId="0" borderId="9" xfId="0" applyNumberFormat="1" applyFont="1" applyBorder="1" applyAlignment="1">
      <alignment vertical="center"/>
    </xf>
    <xf numFmtId="173" fontId="4" fillId="0" borderId="20" xfId="0" applyNumberFormat="1" applyFont="1" applyBorder="1" applyAlignment="1">
      <alignment vertical="center"/>
    </xf>
    <xf numFmtId="173" fontId="4" fillId="0" borderId="9" xfId="0" applyNumberFormat="1" applyFont="1" applyBorder="1" applyAlignment="1">
      <alignment vertical="center"/>
    </xf>
    <xf numFmtId="187" fontId="4" fillId="3" borderId="19" xfId="0" applyNumberFormat="1" applyFont="1" applyFill="1" applyBorder="1" applyAlignment="1">
      <alignment horizontal="center" vertical="center" wrapText="1"/>
    </xf>
    <xf numFmtId="187" fontId="4" fillId="3" borderId="7" xfId="0" applyNumberFormat="1" applyFont="1" applyFill="1" applyBorder="1" applyAlignment="1">
      <alignment horizontal="center" vertical="center" wrapText="1"/>
    </xf>
    <xf numFmtId="187" fontId="4" fillId="3" borderId="23" xfId="0" applyNumberFormat="1" applyFont="1" applyFill="1" applyBorder="1" applyAlignment="1">
      <alignment horizontal="center" vertical="center" wrapText="1"/>
    </xf>
    <xf numFmtId="187" fontId="4" fillId="3" borderId="17" xfId="0" applyNumberFormat="1" applyFont="1" applyFill="1" applyBorder="1" applyAlignment="1">
      <alignment horizontal="center" vertical="center" wrapText="1"/>
    </xf>
    <xf numFmtId="187" fontId="4" fillId="3" borderId="0" xfId="0" applyNumberFormat="1" applyFont="1" applyFill="1" applyAlignment="1">
      <alignment horizontal="center" vertical="center" wrapText="1"/>
    </xf>
    <xf numFmtId="187" fontId="4" fillId="3" borderId="14" xfId="0" applyNumberFormat="1" applyFont="1" applyFill="1" applyBorder="1" applyAlignment="1">
      <alignment horizontal="center" vertical="center" wrapText="1"/>
    </xf>
    <xf numFmtId="187" fontId="4" fillId="3" borderId="24" xfId="0" applyNumberFormat="1" applyFont="1" applyFill="1" applyBorder="1" applyAlignment="1">
      <alignment horizontal="center" vertical="center" wrapText="1"/>
    </xf>
    <xf numFmtId="187" fontId="4" fillId="3" borderId="12" xfId="0" applyNumberFormat="1" applyFont="1" applyFill="1" applyBorder="1" applyAlignment="1">
      <alignment horizontal="center" vertical="center" wrapText="1"/>
    </xf>
    <xf numFmtId="187" fontId="4" fillId="3" borderId="13" xfId="0" applyNumberFormat="1" applyFont="1" applyFill="1" applyBorder="1" applyAlignment="1">
      <alignment horizontal="center" vertical="center" wrapText="1"/>
    </xf>
    <xf numFmtId="164" fontId="4" fillId="3" borderId="19" xfId="0" applyNumberFormat="1" applyFont="1" applyFill="1" applyBorder="1" applyAlignment="1">
      <alignment horizontal="center" vertical="center" wrapText="1"/>
    </xf>
    <xf numFmtId="164" fontId="4" fillId="3" borderId="7" xfId="0" applyNumberFormat="1" applyFont="1" applyFill="1" applyBorder="1" applyAlignment="1">
      <alignment horizontal="center" vertical="center" wrapText="1"/>
    </xf>
    <xf numFmtId="164" fontId="4" fillId="3" borderId="23" xfId="0" applyNumberFormat="1" applyFont="1" applyFill="1" applyBorder="1" applyAlignment="1">
      <alignment horizontal="center" vertical="center" wrapText="1"/>
    </xf>
    <xf numFmtId="164" fontId="4" fillId="3" borderId="17" xfId="0" applyNumberFormat="1" applyFont="1" applyFill="1" applyBorder="1" applyAlignment="1">
      <alignment horizontal="center" vertical="center" wrapText="1"/>
    </xf>
    <xf numFmtId="164" fontId="4" fillId="3" borderId="0" xfId="0" applyNumberFormat="1" applyFont="1" applyFill="1" applyAlignment="1">
      <alignment horizontal="center" vertical="center" wrapText="1"/>
    </xf>
    <xf numFmtId="164" fontId="4" fillId="3" borderId="14" xfId="0" applyNumberFormat="1" applyFont="1" applyFill="1" applyBorder="1" applyAlignment="1">
      <alignment horizontal="center" vertical="center" wrapText="1"/>
    </xf>
    <xf numFmtId="164" fontId="4" fillId="3" borderId="24" xfId="0" applyNumberFormat="1" applyFont="1" applyFill="1" applyBorder="1" applyAlignment="1">
      <alignment horizontal="center" vertical="center" wrapText="1"/>
    </xf>
    <xf numFmtId="164" fontId="4" fillId="3" borderId="12" xfId="0" applyNumberFormat="1" applyFont="1" applyFill="1" applyBorder="1" applyAlignment="1">
      <alignment horizontal="center" vertical="center" wrapText="1"/>
    </xf>
    <xf numFmtId="164" fontId="4" fillId="3" borderId="13" xfId="0" applyNumberFormat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164" fontId="4" fillId="0" borderId="20" xfId="0" applyNumberFormat="1" applyFont="1" applyBorder="1" applyAlignment="1">
      <alignment vertical="center"/>
    </xf>
    <xf numFmtId="164" fontId="4" fillId="0" borderId="9" xfId="0" applyNumberFormat="1" applyFont="1" applyBorder="1" applyAlignment="1">
      <alignment vertical="center"/>
    </xf>
    <xf numFmtId="164" fontId="4" fillId="0" borderId="10" xfId="0" applyNumberFormat="1" applyFont="1" applyBorder="1" applyAlignment="1">
      <alignment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20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168" fontId="4" fillId="0" borderId="20" xfId="0" applyNumberFormat="1" applyFont="1" applyBorder="1" applyAlignment="1">
      <alignment vertical="center"/>
    </xf>
    <xf numFmtId="168" fontId="4" fillId="0" borderId="9" xfId="0" applyNumberFormat="1" applyFont="1" applyBorder="1" applyAlignment="1">
      <alignment vertical="center"/>
    </xf>
    <xf numFmtId="179" fontId="4" fillId="0" borderId="19" xfId="0" applyNumberFormat="1" applyFont="1" applyBorder="1" applyAlignment="1">
      <alignment horizontal="right" vertical="center"/>
    </xf>
    <xf numFmtId="179" fontId="4" fillId="0" borderId="4" xfId="0" applyNumberFormat="1" applyFont="1" applyBorder="1" applyAlignment="1">
      <alignment horizontal="right" vertical="center"/>
    </xf>
    <xf numFmtId="179" fontId="4" fillId="0" borderId="24" xfId="0" applyNumberFormat="1" applyFont="1" applyBorder="1" applyAlignment="1">
      <alignment horizontal="right" vertical="center"/>
    </xf>
    <xf numFmtId="179" fontId="4" fillId="0" borderId="11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179" fontId="4" fillId="0" borderId="20" xfId="0" applyNumberFormat="1" applyFont="1" applyBorder="1" applyAlignment="1">
      <alignment horizontal="right" vertical="center"/>
    </xf>
    <xf numFmtId="179" fontId="4" fillId="0" borderId="9" xfId="0" applyNumberFormat="1" applyFont="1" applyBorder="1" applyAlignment="1">
      <alignment horizontal="right" vertical="center"/>
    </xf>
    <xf numFmtId="175" fontId="4" fillId="3" borderId="1" xfId="0" applyNumberFormat="1" applyFont="1" applyFill="1" applyBorder="1" applyAlignment="1">
      <alignment horizontal="right" vertical="center"/>
    </xf>
    <xf numFmtId="175" fontId="4" fillId="3" borderId="3" xfId="0" applyNumberFormat="1" applyFont="1" applyFill="1" applyBorder="1" applyAlignment="1">
      <alignment horizontal="right" vertical="center"/>
    </xf>
    <xf numFmtId="180" fontId="4" fillId="0" borderId="4" xfId="2" applyNumberFormat="1" applyFont="1" applyBorder="1" applyAlignment="1">
      <alignment horizontal="right" vertical="center"/>
    </xf>
    <xf numFmtId="180" fontId="4" fillId="0" borderId="11" xfId="2" applyNumberFormat="1" applyFont="1" applyBorder="1" applyAlignment="1">
      <alignment horizontal="right" vertical="center"/>
    </xf>
    <xf numFmtId="165" fontId="4" fillId="0" borderId="4" xfId="0" applyNumberFormat="1" applyFont="1" applyBorder="1" applyAlignment="1">
      <alignment horizontal="center" vertical="center"/>
    </xf>
    <xf numFmtId="165" fontId="4" fillId="0" borderId="11" xfId="0" applyNumberFormat="1" applyFont="1" applyBorder="1" applyAlignment="1">
      <alignment horizontal="center" vertical="center"/>
    </xf>
    <xf numFmtId="175" fontId="4" fillId="3" borderId="1" xfId="2" applyNumberFormat="1" applyFont="1" applyFill="1" applyBorder="1" applyAlignment="1">
      <alignment horizontal="right" vertical="center"/>
    </xf>
    <xf numFmtId="175" fontId="4" fillId="3" borderId="3" xfId="2" applyNumberFormat="1" applyFont="1" applyFill="1" applyBorder="1" applyAlignment="1">
      <alignment horizontal="right" vertical="center"/>
    </xf>
    <xf numFmtId="177" fontId="4" fillId="0" borderId="20" xfId="0" applyNumberFormat="1" applyFont="1" applyBorder="1" applyAlignment="1">
      <alignment vertical="center"/>
    </xf>
    <xf numFmtId="177" fontId="4" fillId="0" borderId="9" xfId="0" applyNumberFormat="1" applyFont="1" applyBorder="1" applyAlignment="1">
      <alignment vertical="center"/>
    </xf>
    <xf numFmtId="0" fontId="3" fillId="0" borderId="28" xfId="0" applyFont="1" applyBorder="1"/>
    <xf numFmtId="0" fontId="4" fillId="0" borderId="10" xfId="0" applyFont="1" applyBorder="1" applyAlignment="1">
      <alignment vertical="center"/>
    </xf>
    <xf numFmtId="0" fontId="4" fillId="0" borderId="25" xfId="0" applyFont="1" applyBorder="1" applyAlignment="1">
      <alignment vertical="center"/>
    </xf>
    <xf numFmtId="0" fontId="4" fillId="0" borderId="26" xfId="0" applyFont="1" applyBorder="1" applyAlignment="1">
      <alignment vertical="center"/>
    </xf>
    <xf numFmtId="0" fontId="5" fillId="0" borderId="15" xfId="0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5" fillId="0" borderId="16" xfId="0" applyFont="1" applyBorder="1" applyAlignment="1">
      <alignment vertical="center" wrapText="1"/>
    </xf>
    <xf numFmtId="0" fontId="6" fillId="0" borderId="27" xfId="0" applyFont="1" applyBorder="1" applyAlignment="1">
      <alignment vertical="center" wrapText="1"/>
    </xf>
    <xf numFmtId="0" fontId="6" fillId="0" borderId="28" xfId="0" applyFont="1" applyBorder="1" applyAlignment="1">
      <alignment vertical="center" wrapText="1"/>
    </xf>
    <xf numFmtId="0" fontId="6" fillId="0" borderId="29" xfId="0" applyFont="1" applyBorder="1" applyAlignment="1">
      <alignment vertical="center" wrapText="1"/>
    </xf>
    <xf numFmtId="0" fontId="6" fillId="0" borderId="15" xfId="0" applyFont="1" applyBorder="1" applyAlignment="1">
      <alignment vertical="center" wrapText="1"/>
    </xf>
    <xf numFmtId="0" fontId="6" fillId="0" borderId="8" xfId="0" applyFont="1" applyBorder="1" applyAlignment="1">
      <alignment vertical="center" wrapText="1"/>
    </xf>
    <xf numFmtId="0" fontId="6" fillId="0" borderId="16" xfId="0" applyFont="1" applyBorder="1" applyAlignment="1">
      <alignment vertical="center" wrapText="1"/>
    </xf>
    <xf numFmtId="0" fontId="12" fillId="6" borderId="0" xfId="0" applyFont="1" applyFill="1" applyAlignment="1">
      <alignment horizontal="center" vertical="center" wrapText="1"/>
    </xf>
    <xf numFmtId="0" fontId="8" fillId="3" borderId="0" xfId="0" applyFont="1" applyFill="1" applyAlignment="1">
      <alignment horizontal="center"/>
    </xf>
    <xf numFmtId="0" fontId="11" fillId="6" borderId="0" xfId="0" applyFont="1" applyFill="1" applyAlignment="1">
      <alignment horizontal="center" vertical="center" wrapText="1"/>
    </xf>
  </cellXfs>
  <cellStyles count="129">
    <cellStyle name="1. jelölőszín" xfId="27" builtinId="29" customBuiltin="1"/>
    <cellStyle name="2. jelölőszín" xfId="30" builtinId="33" customBuiltin="1"/>
    <cellStyle name="20% - 1. jelölőszín" xfId="28" builtinId="30" customBuiltin="1"/>
    <cellStyle name="20% - 2. jelölőszín" xfId="31" builtinId="34" customBuiltin="1"/>
    <cellStyle name="20% - 3. jelölőszín" xfId="34" builtinId="38" customBuiltin="1"/>
    <cellStyle name="20% - 4. jelölőszín" xfId="37" builtinId="42" customBuiltin="1"/>
    <cellStyle name="20% - 5. jelölőszín" xfId="40" builtinId="46" customBuiltin="1"/>
    <cellStyle name="20% - 6. jelölőszín" xfId="43" builtinId="50" customBuiltin="1"/>
    <cellStyle name="3. jelölőszín" xfId="33" builtinId="37" customBuiltin="1"/>
    <cellStyle name="4. jelölőszín" xfId="36" builtinId="41" customBuiltin="1"/>
    <cellStyle name="40% - 1. jelölőszín" xfId="29" builtinId="31" customBuiltin="1"/>
    <cellStyle name="40% - 2. jelölőszín" xfId="32" builtinId="35" customBuiltin="1"/>
    <cellStyle name="40% - 3. jelölőszín" xfId="35" builtinId="39" customBuiltin="1"/>
    <cellStyle name="40% - 4. jelölőszín" xfId="38" builtinId="43" customBuiltin="1"/>
    <cellStyle name="40% - 5. jelölőszín" xfId="41" builtinId="47" customBuiltin="1"/>
    <cellStyle name="40% - 6. jelölőszín" xfId="44" builtinId="51" customBuiltin="1"/>
    <cellStyle name="5. jelölőszín" xfId="39" builtinId="45" customBuiltin="1"/>
    <cellStyle name="6. jelölőszín" xfId="42" builtinId="49" customBuiltin="1"/>
    <cellStyle name="60% - 1. jelölőszín 2" xfId="83"/>
    <cellStyle name="60% - 2. jelölőszín 2" xfId="84"/>
    <cellStyle name="60% - 3. jelölőszín 2" xfId="85"/>
    <cellStyle name="60% - 4. jelölőszín 2" xfId="86"/>
    <cellStyle name="60% - 5. jelölőszín 2" xfId="87"/>
    <cellStyle name="60% - 6. jelölőszín 2" xfId="88"/>
    <cellStyle name="Bevitel" xfId="18" builtinId="20" customBuiltin="1"/>
    <cellStyle name="Cím" xfId="11" builtinId="15" customBuiltin="1"/>
    <cellStyle name="Címsor 1" xfId="12" builtinId="16" customBuiltin="1"/>
    <cellStyle name="Címsor 2" xfId="13" builtinId="17" customBuiltin="1"/>
    <cellStyle name="Címsor 3" xfId="14" builtinId="18" customBuiltin="1"/>
    <cellStyle name="Címsor 4" xfId="15" builtinId="19" customBuiltin="1"/>
    <cellStyle name="Ellenőrzőcella" xfId="22" builtinId="23" customBuiltin="1"/>
    <cellStyle name="Ezres" xfId="1" builtinId="3"/>
    <cellStyle name="Ezres 2" xfId="7"/>
    <cellStyle name="Ezres 2 2" xfId="120"/>
    <cellStyle name="Ezres 2 3" xfId="79"/>
    <cellStyle name="Ezres 3" xfId="5"/>
    <cellStyle name="Ezres 3 2" xfId="122"/>
    <cellStyle name="Ezres 3 3" xfId="81"/>
    <cellStyle name="Ezres 4" xfId="4"/>
    <cellStyle name="Ezres 4 2" xfId="97"/>
    <cellStyle name="Ezres 4 3" xfId="55"/>
    <cellStyle name="Ezres 5" xfId="93"/>
    <cellStyle name="Ezres 6" xfId="111"/>
    <cellStyle name="Ezres 7" xfId="124"/>
    <cellStyle name="Ezres 8" xfId="49"/>
    <cellStyle name="Figyelmeztetés" xfId="23" builtinId="11" customBuiltin="1"/>
    <cellStyle name="Hivatkozott cella" xfId="21" builtinId="24" customBuiltin="1"/>
    <cellStyle name="Jegyzet" xfId="24" builtinId="10" customBuiltin="1"/>
    <cellStyle name="Jó" xfId="16" builtinId="26" customBuiltin="1"/>
    <cellStyle name="Kimenet" xfId="19" builtinId="21" customBuiltin="1"/>
    <cellStyle name="Magyarázó szöveg" xfId="25" builtinId="53" customBuiltin="1"/>
    <cellStyle name="Normál" xfId="0" builtinId="0"/>
    <cellStyle name="Normál 2" xfId="46"/>
    <cellStyle name="Normál 2 2" xfId="48"/>
    <cellStyle name="Normál 2 2 2" xfId="72"/>
    <cellStyle name="Normál 2 2 2 2 2 3" xfId="9"/>
    <cellStyle name="Normál 2 2 3" xfId="69"/>
    <cellStyle name="Normál 3" xfId="47"/>
    <cellStyle name="Normál 3 2" xfId="53"/>
    <cellStyle name="Normál 3 3" xfId="51"/>
    <cellStyle name="Normál 4" xfId="82"/>
    <cellStyle name="Normál 4 2" xfId="126"/>
    <cellStyle name="Normál 5" xfId="90"/>
    <cellStyle name="Normál 5 2" xfId="127"/>
    <cellStyle name="Normál 6" xfId="91"/>
    <cellStyle name="Normál 6 2" xfId="128"/>
    <cellStyle name="Összesen" xfId="26" builtinId="25" customBuiltin="1"/>
    <cellStyle name="Pénznem" xfId="2" builtinId="4"/>
    <cellStyle name="Pénznem 10" xfId="61"/>
    <cellStyle name="Pénznem 10 2" xfId="103"/>
    <cellStyle name="Pénznem 11" xfId="63"/>
    <cellStyle name="Pénznem 11 2" xfId="105"/>
    <cellStyle name="Pénznem 12" xfId="64"/>
    <cellStyle name="Pénznem 12 2" xfId="106"/>
    <cellStyle name="Pénznem 13" xfId="66"/>
    <cellStyle name="Pénznem 13 2" xfId="108"/>
    <cellStyle name="Pénznem 14" xfId="65"/>
    <cellStyle name="Pénznem 14 2" xfId="107"/>
    <cellStyle name="Pénznem 15" xfId="67"/>
    <cellStyle name="Pénznem 15 2" xfId="109"/>
    <cellStyle name="Pénznem 16" xfId="68"/>
    <cellStyle name="Pénznem 16 2" xfId="110"/>
    <cellStyle name="Pénznem 17" xfId="71"/>
    <cellStyle name="Pénznem 17 2" xfId="113"/>
    <cellStyle name="Pénznem 18" xfId="70"/>
    <cellStyle name="Pénznem 18 2" xfId="112"/>
    <cellStyle name="Pénznem 19" xfId="73"/>
    <cellStyle name="Pénznem 19 2" xfId="114"/>
    <cellStyle name="Pénznem 2" xfId="6"/>
    <cellStyle name="Pénznem 2 2" xfId="95"/>
    <cellStyle name="Pénznem 2 3" xfId="52"/>
    <cellStyle name="Pénznem 20" xfId="74"/>
    <cellStyle name="Pénznem 20 2" xfId="115"/>
    <cellStyle name="Pénznem 21" xfId="75"/>
    <cellStyle name="Pénznem 21 2" xfId="116"/>
    <cellStyle name="Pénznem 22" xfId="76"/>
    <cellStyle name="Pénznem 22 2" xfId="117"/>
    <cellStyle name="Pénznem 23" xfId="77"/>
    <cellStyle name="Pénznem 23 2" xfId="118"/>
    <cellStyle name="Pénznem 24" xfId="78"/>
    <cellStyle name="Pénznem 24 2" xfId="119"/>
    <cellStyle name="Pénznem 25" xfId="80"/>
    <cellStyle name="Pénznem 25 2" xfId="121"/>
    <cellStyle name="Pénznem 26" xfId="50"/>
    <cellStyle name="Pénznem 26 2" xfId="94"/>
    <cellStyle name="Pénznem 27" xfId="92"/>
    <cellStyle name="Pénznem 28" xfId="125"/>
    <cellStyle name="Pénznem 29" xfId="123"/>
    <cellStyle name="Pénznem 3" xfId="8"/>
    <cellStyle name="Pénznem 3 2" xfId="96"/>
    <cellStyle name="Pénznem 3 3" xfId="54"/>
    <cellStyle name="Pénznem 30" xfId="45"/>
    <cellStyle name="Pénznem 4" xfId="58"/>
    <cellStyle name="Pénznem 4 2" xfId="100"/>
    <cellStyle name="Pénznem 5" xfId="56"/>
    <cellStyle name="Pénznem 5 2" xfId="98"/>
    <cellStyle name="Pénznem 6" xfId="57"/>
    <cellStyle name="Pénznem 6 2" xfId="99"/>
    <cellStyle name="Pénznem 7" xfId="59"/>
    <cellStyle name="Pénznem 7 2" xfId="101"/>
    <cellStyle name="Pénznem 8" xfId="60"/>
    <cellStyle name="Pénznem 8 2" xfId="102"/>
    <cellStyle name="Pénznem 9" xfId="62"/>
    <cellStyle name="Pénznem 9 2" xfId="104"/>
    <cellStyle name="Rossz" xfId="17" builtinId="27" customBuiltin="1"/>
    <cellStyle name="Semleges 2" xfId="89"/>
    <cellStyle name="Számítás" xfId="20" builtinId="22" customBuiltin="1"/>
    <cellStyle name="Százalék" xfId="3" builtinId="5"/>
    <cellStyle name="Százalék 2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32"/>
  <sheetViews>
    <sheetView tabSelected="1" view="pageBreakPreview" topLeftCell="A2" zoomScaleNormal="100" zoomScaleSheetLayoutView="100" workbookViewId="0">
      <selection activeCell="A29" sqref="A29:AB29"/>
    </sheetView>
  </sheetViews>
  <sheetFormatPr defaultColWidth="9.140625" defaultRowHeight="15" x14ac:dyDescent="0.25"/>
  <cols>
    <col min="1" max="1" width="12.42578125" style="1" customWidth="1"/>
    <col min="2" max="2" width="12.5703125" style="1" customWidth="1"/>
    <col min="3" max="6" width="9.140625" style="1"/>
    <col min="7" max="8" width="11.5703125" style="1" bestFit="1" customWidth="1"/>
    <col min="9" max="10" width="9.140625" style="1"/>
    <col min="11" max="11" width="11.42578125" style="1" bestFit="1" customWidth="1"/>
    <col min="12" max="12" width="10.85546875" style="1" bestFit="1" customWidth="1"/>
    <col min="13" max="13" width="10.140625" style="1" customWidth="1"/>
    <col min="14" max="15" width="12.28515625" style="1" customWidth="1"/>
    <col min="16" max="17" width="2.85546875" style="1" customWidth="1"/>
    <col min="18" max="18" width="4" style="1" customWidth="1"/>
    <col min="19" max="19" width="4.140625" style="1" customWidth="1"/>
    <col min="20" max="21" width="3.28515625" style="1" customWidth="1"/>
    <col min="22" max="22" width="4" style="1" customWidth="1"/>
    <col min="23" max="23" width="2.5703125" style="1" customWidth="1"/>
    <col min="24" max="24" width="6.7109375" style="1" customWidth="1"/>
    <col min="25" max="25" width="3.28515625" style="1" customWidth="1"/>
    <col min="26" max="28" width="4.28515625" style="1" customWidth="1"/>
    <col min="29" max="16384" width="9.140625" style="1"/>
  </cols>
  <sheetData>
    <row r="1" spans="1:28" ht="18.75" x14ac:dyDescent="0.3">
      <c r="A1" s="48" t="str">
        <f>'havi adatok'!$A$8</f>
        <v>2026.04.29-ig igazolt számlák alapján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</row>
    <row r="2" spans="1:28" ht="15" customHeight="1" x14ac:dyDescent="0.25">
      <c r="A2" s="49" t="s">
        <v>0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</row>
    <row r="3" spans="1:28" ht="24.75" customHeight="1" thickBot="1" x14ac:dyDescent="0.3">
      <c r="A3" s="50" t="s">
        <v>42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</row>
    <row r="4" spans="1:28" ht="48.75" customHeight="1" thickBot="1" x14ac:dyDescent="0.3">
      <c r="A4" s="51" t="s">
        <v>1</v>
      </c>
      <c r="B4" s="51" t="s">
        <v>2</v>
      </c>
      <c r="C4" s="55" t="s">
        <v>3</v>
      </c>
      <c r="D4" s="56"/>
      <c r="E4" s="61" t="s">
        <v>4</v>
      </c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3"/>
      <c r="Z4" s="61" t="s">
        <v>5</v>
      </c>
      <c r="AA4" s="62"/>
      <c r="AB4" s="63"/>
    </row>
    <row r="5" spans="1:28" ht="15.75" thickBot="1" x14ac:dyDescent="0.3">
      <c r="A5" s="52"/>
      <c r="B5" s="52"/>
      <c r="C5" s="57"/>
      <c r="D5" s="58"/>
      <c r="E5" s="61" t="s">
        <v>6</v>
      </c>
      <c r="F5" s="62"/>
      <c r="G5" s="62"/>
      <c r="H5" s="63"/>
      <c r="I5" s="61" t="s">
        <v>7</v>
      </c>
      <c r="J5" s="62"/>
      <c r="K5" s="62"/>
      <c r="L5" s="63"/>
      <c r="M5" s="62" t="s">
        <v>8</v>
      </c>
      <c r="N5" s="62"/>
      <c r="O5" s="63"/>
      <c r="P5" s="61" t="s">
        <v>46</v>
      </c>
      <c r="Q5" s="62"/>
      <c r="R5" s="62"/>
      <c r="S5" s="62"/>
      <c r="T5" s="63"/>
      <c r="U5" s="61" t="s">
        <v>47</v>
      </c>
      <c r="V5" s="62"/>
      <c r="W5" s="62"/>
      <c r="X5" s="62"/>
      <c r="Y5" s="63"/>
      <c r="Z5" s="64" t="s">
        <v>9</v>
      </c>
      <c r="AA5" s="64"/>
      <c r="AB5" s="65"/>
    </row>
    <row r="6" spans="1:28" ht="38.25" customHeight="1" thickBot="1" x14ac:dyDescent="0.3">
      <c r="A6" s="53"/>
      <c r="B6" s="54"/>
      <c r="C6" s="59"/>
      <c r="D6" s="60"/>
      <c r="E6" s="61" t="s">
        <v>10</v>
      </c>
      <c r="F6" s="63"/>
      <c r="G6" s="45" t="s">
        <v>40</v>
      </c>
      <c r="H6" s="45" t="s">
        <v>11</v>
      </c>
      <c r="I6" s="61" t="s">
        <v>10</v>
      </c>
      <c r="J6" s="63"/>
      <c r="K6" s="45" t="s">
        <v>41</v>
      </c>
      <c r="L6" s="3" t="s">
        <v>11</v>
      </c>
      <c r="M6" s="4" t="s">
        <v>10</v>
      </c>
      <c r="N6" s="45" t="s">
        <v>41</v>
      </c>
      <c r="O6" s="3" t="s">
        <v>11</v>
      </c>
      <c r="P6" s="70" t="s">
        <v>10</v>
      </c>
      <c r="Q6" s="71"/>
      <c r="R6" s="72"/>
      <c r="S6" s="70" t="s">
        <v>11</v>
      </c>
      <c r="T6" s="72"/>
      <c r="U6" s="70" t="s">
        <v>10</v>
      </c>
      <c r="V6" s="71"/>
      <c r="W6" s="72"/>
      <c r="X6" s="70" t="s">
        <v>11</v>
      </c>
      <c r="Y6" s="72"/>
      <c r="Z6" s="66"/>
      <c r="AA6" s="66"/>
      <c r="AB6" s="67"/>
    </row>
    <row r="7" spans="1:28" ht="15.75" thickBot="1" x14ac:dyDescent="0.3">
      <c r="A7" s="73" t="s">
        <v>12</v>
      </c>
      <c r="B7" s="5"/>
      <c r="C7" s="75">
        <v>15</v>
      </c>
      <c r="D7" s="76"/>
      <c r="E7" s="77">
        <v>100</v>
      </c>
      <c r="F7" s="78"/>
      <c r="G7" s="25">
        <f>'havi adatok'!$E$29</f>
        <v>97.97355505019452</v>
      </c>
      <c r="H7" s="6">
        <f>G7*E7</f>
        <v>9797.3555050194518</v>
      </c>
      <c r="I7" s="79">
        <v>1</v>
      </c>
      <c r="J7" s="80"/>
      <c r="K7" s="24">
        <f>'havi adatok'!$E$32</f>
        <v>809.55653086443215</v>
      </c>
      <c r="L7" s="6">
        <f>I7*K7</f>
        <v>809.55653086443215</v>
      </c>
      <c r="M7" s="7">
        <v>1</v>
      </c>
      <c r="N7" s="24">
        <f>'havi adatok'!$E$33</f>
        <v>1283.3293044246052</v>
      </c>
      <c r="O7" s="6">
        <f>N7*M7</f>
        <v>1283.3293044246052</v>
      </c>
      <c r="P7" s="81">
        <f>'havi adatok'!$E$30/34.8</f>
        <v>197.24040507987675</v>
      </c>
      <c r="Q7" s="82"/>
      <c r="R7" s="82"/>
      <c r="S7" s="82"/>
      <c r="T7" s="83"/>
      <c r="U7" s="90">
        <f>'havi adatok'!$E$31</f>
        <v>11209.865069267255</v>
      </c>
      <c r="V7" s="91"/>
      <c r="W7" s="91"/>
      <c r="X7" s="91"/>
      <c r="Y7" s="92"/>
      <c r="Z7" s="66"/>
      <c r="AA7" s="66"/>
      <c r="AB7" s="67"/>
    </row>
    <row r="8" spans="1:28" ht="15.75" thickBot="1" x14ac:dyDescent="0.3">
      <c r="A8" s="74"/>
      <c r="B8" s="5"/>
      <c r="C8" s="99">
        <v>25</v>
      </c>
      <c r="D8" s="100"/>
      <c r="E8" s="77">
        <v>160</v>
      </c>
      <c r="F8" s="78"/>
      <c r="G8" s="25">
        <f t="shared" ref="G8:G27" si="0">$G$7</f>
        <v>97.97355505019452</v>
      </c>
      <c r="H8" s="6">
        <f t="shared" ref="H8:H12" si="1">G8*E8</f>
        <v>15675.768808031124</v>
      </c>
      <c r="I8" s="79">
        <v>1.5</v>
      </c>
      <c r="J8" s="80"/>
      <c r="K8" s="24">
        <f t="shared" ref="K8:K15" si="2">$K$7</f>
        <v>809.55653086443215</v>
      </c>
      <c r="L8" s="6">
        <f t="shared" ref="L8:L27" si="3">I8*K8</f>
        <v>1214.3347962966482</v>
      </c>
      <c r="M8" s="7">
        <v>1.5</v>
      </c>
      <c r="N8" s="24">
        <f t="shared" ref="N8:N15" si="4">$N$7</f>
        <v>1283.3293044246052</v>
      </c>
      <c r="O8" s="6">
        <f t="shared" ref="O8:O12" si="5">N8*M8</f>
        <v>1924.9939566369078</v>
      </c>
      <c r="P8" s="84"/>
      <c r="Q8" s="85"/>
      <c r="R8" s="85"/>
      <c r="S8" s="85"/>
      <c r="T8" s="86"/>
      <c r="U8" s="93"/>
      <c r="V8" s="94"/>
      <c r="W8" s="94"/>
      <c r="X8" s="94"/>
      <c r="Y8" s="95"/>
      <c r="Z8" s="66"/>
      <c r="AA8" s="66"/>
      <c r="AB8" s="67"/>
    </row>
    <row r="9" spans="1:28" ht="15.75" thickBot="1" x14ac:dyDescent="0.3">
      <c r="A9" s="73" t="s">
        <v>13</v>
      </c>
      <c r="B9" s="5"/>
      <c r="C9" s="99">
        <v>15</v>
      </c>
      <c r="D9" s="100"/>
      <c r="E9" s="77">
        <v>240</v>
      </c>
      <c r="F9" s="78"/>
      <c r="G9" s="25">
        <f t="shared" si="0"/>
        <v>97.97355505019452</v>
      </c>
      <c r="H9" s="6">
        <f t="shared" si="1"/>
        <v>23513.653212046684</v>
      </c>
      <c r="I9" s="79">
        <v>3</v>
      </c>
      <c r="J9" s="80"/>
      <c r="K9" s="24">
        <f t="shared" si="2"/>
        <v>809.55653086443215</v>
      </c>
      <c r="L9" s="6">
        <f t="shared" si="3"/>
        <v>2428.6695925932963</v>
      </c>
      <c r="M9" s="7">
        <v>3</v>
      </c>
      <c r="N9" s="24">
        <f t="shared" si="4"/>
        <v>1283.3293044246052</v>
      </c>
      <c r="O9" s="6">
        <f t="shared" si="5"/>
        <v>3849.9879132738156</v>
      </c>
      <c r="P9" s="84"/>
      <c r="Q9" s="85"/>
      <c r="R9" s="85"/>
      <c r="S9" s="85"/>
      <c r="T9" s="86"/>
      <c r="U9" s="93"/>
      <c r="V9" s="94"/>
      <c r="W9" s="94"/>
      <c r="X9" s="94"/>
      <c r="Y9" s="95"/>
      <c r="Z9" s="66"/>
      <c r="AA9" s="66"/>
      <c r="AB9" s="67"/>
    </row>
    <row r="10" spans="1:28" ht="15.75" thickBot="1" x14ac:dyDescent="0.3">
      <c r="A10" s="74"/>
      <c r="B10" s="5"/>
      <c r="C10" s="99">
        <v>25</v>
      </c>
      <c r="D10" s="100"/>
      <c r="E10" s="77">
        <v>300</v>
      </c>
      <c r="F10" s="78"/>
      <c r="G10" s="25">
        <f t="shared" si="0"/>
        <v>97.97355505019452</v>
      </c>
      <c r="H10" s="6">
        <f t="shared" si="1"/>
        <v>29392.066515058355</v>
      </c>
      <c r="I10" s="79">
        <v>5</v>
      </c>
      <c r="J10" s="80"/>
      <c r="K10" s="24">
        <f t="shared" si="2"/>
        <v>809.55653086443215</v>
      </c>
      <c r="L10" s="6">
        <f t="shared" si="3"/>
        <v>4047.7826543221609</v>
      </c>
      <c r="M10" s="7">
        <v>5</v>
      </c>
      <c r="N10" s="24">
        <f t="shared" si="4"/>
        <v>1283.3293044246052</v>
      </c>
      <c r="O10" s="6">
        <f t="shared" si="5"/>
        <v>6416.6465221230264</v>
      </c>
      <c r="P10" s="87"/>
      <c r="Q10" s="88"/>
      <c r="R10" s="88"/>
      <c r="S10" s="88"/>
      <c r="T10" s="89"/>
      <c r="U10" s="96"/>
      <c r="V10" s="97"/>
      <c r="W10" s="97"/>
      <c r="X10" s="97"/>
      <c r="Y10" s="98"/>
      <c r="Z10" s="66"/>
      <c r="AA10" s="66"/>
      <c r="AB10" s="67"/>
    </row>
    <row r="11" spans="1:28" ht="15.75" thickBot="1" x14ac:dyDescent="0.3">
      <c r="A11" s="73" t="s">
        <v>14</v>
      </c>
      <c r="B11" s="5"/>
      <c r="C11" s="99">
        <v>15</v>
      </c>
      <c r="D11" s="100"/>
      <c r="E11" s="77">
        <v>10</v>
      </c>
      <c r="F11" s="78"/>
      <c r="G11" s="25">
        <f t="shared" si="0"/>
        <v>97.97355505019452</v>
      </c>
      <c r="H11" s="6">
        <f t="shared" si="1"/>
        <v>979.73555050194523</v>
      </c>
      <c r="I11" s="79">
        <v>0</v>
      </c>
      <c r="J11" s="80"/>
      <c r="K11" s="24">
        <f t="shared" si="2"/>
        <v>809.55653086443215</v>
      </c>
      <c r="L11" s="6">
        <f t="shared" si="3"/>
        <v>0</v>
      </c>
      <c r="M11" s="7">
        <v>0</v>
      </c>
      <c r="N11" s="24">
        <f t="shared" si="4"/>
        <v>1283.3293044246052</v>
      </c>
      <c r="O11" s="6">
        <f t="shared" si="5"/>
        <v>0</v>
      </c>
      <c r="P11" s="101"/>
      <c r="Q11" s="102"/>
      <c r="R11" s="101"/>
      <c r="S11" s="103"/>
      <c r="T11" s="102"/>
      <c r="U11" s="101"/>
      <c r="V11" s="102"/>
      <c r="W11" s="101"/>
      <c r="X11" s="103"/>
      <c r="Y11" s="102"/>
      <c r="Z11" s="66"/>
      <c r="AA11" s="66"/>
      <c r="AB11" s="67"/>
    </row>
    <row r="12" spans="1:28" ht="15.75" thickBot="1" x14ac:dyDescent="0.3">
      <c r="A12" s="74"/>
      <c r="B12" s="5"/>
      <c r="C12" s="99">
        <v>25</v>
      </c>
      <c r="D12" s="100"/>
      <c r="E12" s="77">
        <v>10</v>
      </c>
      <c r="F12" s="78"/>
      <c r="G12" s="25">
        <f t="shared" si="0"/>
        <v>97.97355505019452</v>
      </c>
      <c r="H12" s="6">
        <f t="shared" si="1"/>
        <v>979.73555050194523</v>
      </c>
      <c r="I12" s="79">
        <v>0</v>
      </c>
      <c r="J12" s="80"/>
      <c r="K12" s="24">
        <f t="shared" si="2"/>
        <v>809.55653086443215</v>
      </c>
      <c r="L12" s="6">
        <f t="shared" si="3"/>
        <v>0</v>
      </c>
      <c r="M12" s="7">
        <v>0</v>
      </c>
      <c r="N12" s="24">
        <f t="shared" si="4"/>
        <v>1283.3293044246052</v>
      </c>
      <c r="O12" s="6">
        <f t="shared" si="5"/>
        <v>0</v>
      </c>
      <c r="P12" s="101"/>
      <c r="Q12" s="102"/>
      <c r="R12" s="101"/>
      <c r="S12" s="103"/>
      <c r="T12" s="102"/>
      <c r="U12" s="101"/>
      <c r="V12" s="102"/>
      <c r="W12" s="101"/>
      <c r="X12" s="103"/>
      <c r="Y12" s="102"/>
      <c r="Z12" s="66"/>
      <c r="AA12" s="66"/>
      <c r="AB12" s="67"/>
    </row>
    <row r="13" spans="1:28" ht="15.75" thickBot="1" x14ac:dyDescent="0.3">
      <c r="A13" s="114" t="s">
        <v>15</v>
      </c>
      <c r="B13" s="8" t="s">
        <v>16</v>
      </c>
      <c r="C13" s="106"/>
      <c r="D13" s="107"/>
      <c r="E13" s="108">
        <v>1.8</v>
      </c>
      <c r="F13" s="109"/>
      <c r="G13" s="25">
        <f t="shared" si="0"/>
        <v>97.97355505019452</v>
      </c>
      <c r="H13" s="9">
        <f>E13*G13</f>
        <v>176.35239909035013</v>
      </c>
      <c r="I13" s="117">
        <v>2</v>
      </c>
      <c r="J13" s="118"/>
      <c r="K13" s="24">
        <f t="shared" si="2"/>
        <v>809.55653086443215</v>
      </c>
      <c r="L13" s="10">
        <f t="shared" si="3"/>
        <v>1619.1130617288643</v>
      </c>
      <c r="M13" s="11">
        <v>2</v>
      </c>
      <c r="N13" s="24">
        <f t="shared" si="4"/>
        <v>1283.3293044246052</v>
      </c>
      <c r="O13" s="12">
        <f>N13*M13</f>
        <v>2566.6586088492104</v>
      </c>
      <c r="P13" s="81">
        <f>'havi adatok'!$E$30/34.8</f>
        <v>197.24040507987675</v>
      </c>
      <c r="Q13" s="82"/>
      <c r="R13" s="82"/>
      <c r="S13" s="82"/>
      <c r="T13" s="83"/>
      <c r="U13" s="90">
        <f>'havi adatok'!$E$31</f>
        <v>11209.865069267255</v>
      </c>
      <c r="V13" s="91"/>
      <c r="W13" s="91"/>
      <c r="X13" s="91"/>
      <c r="Y13" s="92"/>
      <c r="Z13" s="66"/>
      <c r="AA13" s="66"/>
      <c r="AB13" s="67"/>
    </row>
    <row r="14" spans="1:28" ht="15.75" thickBot="1" x14ac:dyDescent="0.3">
      <c r="A14" s="115"/>
      <c r="B14" s="8" t="s">
        <v>17</v>
      </c>
      <c r="C14" s="106"/>
      <c r="D14" s="107"/>
      <c r="E14" s="108">
        <v>1.8</v>
      </c>
      <c r="F14" s="109"/>
      <c r="G14" s="25">
        <f t="shared" si="0"/>
        <v>97.97355505019452</v>
      </c>
      <c r="H14" s="9">
        <f t="shared" ref="H14:H26" si="6">E14*G14</f>
        <v>176.35239909035013</v>
      </c>
      <c r="I14" s="117">
        <v>2</v>
      </c>
      <c r="J14" s="118"/>
      <c r="K14" s="24">
        <f t="shared" si="2"/>
        <v>809.55653086443215</v>
      </c>
      <c r="L14" s="10">
        <f t="shared" si="3"/>
        <v>1619.1130617288643</v>
      </c>
      <c r="M14" s="11">
        <v>2</v>
      </c>
      <c r="N14" s="24">
        <f t="shared" si="4"/>
        <v>1283.3293044246052</v>
      </c>
      <c r="O14" s="12">
        <f t="shared" ref="O14:O27" si="7">N14*M14</f>
        <v>2566.6586088492104</v>
      </c>
      <c r="P14" s="84"/>
      <c r="Q14" s="85"/>
      <c r="R14" s="85"/>
      <c r="S14" s="85"/>
      <c r="T14" s="86"/>
      <c r="U14" s="93"/>
      <c r="V14" s="94"/>
      <c r="W14" s="94"/>
      <c r="X14" s="94"/>
      <c r="Y14" s="95"/>
      <c r="Z14" s="66"/>
      <c r="AA14" s="66"/>
      <c r="AB14" s="67"/>
    </row>
    <row r="15" spans="1:28" ht="15.75" thickBot="1" x14ac:dyDescent="0.3">
      <c r="A15" s="115"/>
      <c r="B15" s="8" t="s">
        <v>18</v>
      </c>
      <c r="C15" s="106"/>
      <c r="D15" s="107"/>
      <c r="E15" s="108">
        <v>1.8</v>
      </c>
      <c r="F15" s="109"/>
      <c r="G15" s="25">
        <f t="shared" si="0"/>
        <v>97.97355505019452</v>
      </c>
      <c r="H15" s="9">
        <f t="shared" si="6"/>
        <v>176.35239909035013</v>
      </c>
      <c r="I15" s="117">
        <v>2</v>
      </c>
      <c r="J15" s="118"/>
      <c r="K15" s="24">
        <f t="shared" si="2"/>
        <v>809.55653086443215</v>
      </c>
      <c r="L15" s="10">
        <f t="shared" si="3"/>
        <v>1619.1130617288643</v>
      </c>
      <c r="M15" s="11">
        <v>2</v>
      </c>
      <c r="N15" s="24">
        <f t="shared" si="4"/>
        <v>1283.3293044246052</v>
      </c>
      <c r="O15" s="12">
        <f t="shared" si="7"/>
        <v>2566.6586088492104</v>
      </c>
      <c r="P15" s="84"/>
      <c r="Q15" s="85"/>
      <c r="R15" s="85"/>
      <c r="S15" s="85"/>
      <c r="T15" s="86"/>
      <c r="U15" s="93"/>
      <c r="V15" s="94"/>
      <c r="W15" s="94"/>
      <c r="X15" s="94"/>
      <c r="Y15" s="95"/>
      <c r="Z15" s="66"/>
      <c r="AA15" s="66"/>
      <c r="AB15" s="67"/>
    </row>
    <row r="16" spans="1:28" ht="15.75" thickBot="1" x14ac:dyDescent="0.3">
      <c r="A16" s="115"/>
      <c r="B16" s="104" t="s">
        <v>19</v>
      </c>
      <c r="C16" s="106"/>
      <c r="D16" s="107"/>
      <c r="E16" s="108">
        <v>1.8</v>
      </c>
      <c r="F16" s="109"/>
      <c r="G16" s="25">
        <f t="shared" si="0"/>
        <v>97.97355505019452</v>
      </c>
      <c r="H16" s="9">
        <f t="shared" si="6"/>
        <v>176.35239909035013</v>
      </c>
      <c r="I16" s="110">
        <v>2</v>
      </c>
      <c r="J16" s="111"/>
      <c r="K16" s="119">
        <f t="shared" ref="K16" si="8">$K$8</f>
        <v>809.55653086443215</v>
      </c>
      <c r="L16" s="121">
        <f>K16*I16</f>
        <v>1619.1130617288643</v>
      </c>
      <c r="M16" s="123">
        <v>2</v>
      </c>
      <c r="N16" s="125">
        <f t="shared" ref="N16" si="9">$N$15</f>
        <v>1283.3293044246052</v>
      </c>
      <c r="O16" s="121">
        <f t="shared" si="7"/>
        <v>2566.6586088492104</v>
      </c>
      <c r="P16" s="84"/>
      <c r="Q16" s="85"/>
      <c r="R16" s="85"/>
      <c r="S16" s="85"/>
      <c r="T16" s="86"/>
      <c r="U16" s="93"/>
      <c r="V16" s="94"/>
      <c r="W16" s="94"/>
      <c r="X16" s="94"/>
      <c r="Y16" s="95"/>
      <c r="Z16" s="66"/>
      <c r="AA16" s="66"/>
      <c r="AB16" s="67"/>
    </row>
    <row r="17" spans="1:28" ht="26.25" customHeight="1" thickBot="1" x14ac:dyDescent="0.3">
      <c r="A17" s="115"/>
      <c r="B17" s="105"/>
      <c r="C17" s="106"/>
      <c r="D17" s="107"/>
      <c r="E17" s="127">
        <v>70</v>
      </c>
      <c r="F17" s="128"/>
      <c r="G17" s="25">
        <f t="shared" si="0"/>
        <v>97.97355505019452</v>
      </c>
      <c r="H17" s="13">
        <f t="shared" si="6"/>
        <v>6858.1488535136168</v>
      </c>
      <c r="I17" s="112"/>
      <c r="J17" s="113"/>
      <c r="K17" s="120"/>
      <c r="L17" s="122"/>
      <c r="M17" s="124"/>
      <c r="N17" s="126"/>
      <c r="O17" s="122">
        <f t="shared" si="7"/>
        <v>0</v>
      </c>
      <c r="P17" s="84"/>
      <c r="Q17" s="85"/>
      <c r="R17" s="85"/>
      <c r="S17" s="85"/>
      <c r="T17" s="86"/>
      <c r="U17" s="93"/>
      <c r="V17" s="94"/>
      <c r="W17" s="94"/>
      <c r="X17" s="94"/>
      <c r="Y17" s="95"/>
      <c r="Z17" s="66"/>
      <c r="AA17" s="66"/>
      <c r="AB17" s="67"/>
    </row>
    <row r="18" spans="1:28" ht="26.25" thickBot="1" x14ac:dyDescent="0.3">
      <c r="A18" s="116"/>
      <c r="B18" s="14" t="s">
        <v>20</v>
      </c>
      <c r="C18" s="106"/>
      <c r="D18" s="107"/>
      <c r="E18" s="108">
        <v>1.8</v>
      </c>
      <c r="F18" s="109"/>
      <c r="G18" s="25">
        <f t="shared" si="0"/>
        <v>97.97355505019452</v>
      </c>
      <c r="H18" s="9">
        <f t="shared" si="6"/>
        <v>176.35239909035013</v>
      </c>
      <c r="I18" s="117">
        <v>2</v>
      </c>
      <c r="J18" s="118"/>
      <c r="K18" s="24">
        <f>$K$8</f>
        <v>809.55653086443215</v>
      </c>
      <c r="L18" s="10">
        <f t="shared" si="3"/>
        <v>1619.1130617288643</v>
      </c>
      <c r="M18" s="11">
        <v>2</v>
      </c>
      <c r="N18" s="24">
        <f t="shared" ref="N18:N27" si="10">$N$15</f>
        <v>1283.3293044246052</v>
      </c>
      <c r="O18" s="12">
        <f t="shared" si="7"/>
        <v>2566.6586088492104</v>
      </c>
      <c r="P18" s="84"/>
      <c r="Q18" s="85"/>
      <c r="R18" s="85"/>
      <c r="S18" s="85"/>
      <c r="T18" s="86"/>
      <c r="U18" s="93"/>
      <c r="V18" s="94"/>
      <c r="W18" s="94"/>
      <c r="X18" s="94"/>
      <c r="Y18" s="95"/>
      <c r="Z18" s="66"/>
      <c r="AA18" s="66"/>
      <c r="AB18" s="67"/>
    </row>
    <row r="19" spans="1:28" ht="15.75" thickBot="1" x14ac:dyDescent="0.3">
      <c r="A19" s="114" t="s">
        <v>21</v>
      </c>
      <c r="B19" s="8" t="s">
        <v>22</v>
      </c>
      <c r="C19" s="106"/>
      <c r="D19" s="107"/>
      <c r="E19" s="108">
        <v>1</v>
      </c>
      <c r="F19" s="109"/>
      <c r="G19" s="25">
        <f t="shared" si="0"/>
        <v>97.97355505019452</v>
      </c>
      <c r="H19" s="9">
        <f t="shared" si="6"/>
        <v>97.97355505019452</v>
      </c>
      <c r="I19" s="117">
        <v>1</v>
      </c>
      <c r="J19" s="118"/>
      <c r="K19" s="24">
        <f t="shared" ref="K19:K27" si="11">$K$8</f>
        <v>809.55653086443215</v>
      </c>
      <c r="L19" s="10">
        <f t="shared" si="3"/>
        <v>809.55653086443215</v>
      </c>
      <c r="M19" s="11">
        <v>1</v>
      </c>
      <c r="N19" s="24">
        <f t="shared" si="10"/>
        <v>1283.3293044246052</v>
      </c>
      <c r="O19" s="12">
        <f t="shared" si="7"/>
        <v>1283.3293044246052</v>
      </c>
      <c r="P19" s="84"/>
      <c r="Q19" s="85"/>
      <c r="R19" s="85"/>
      <c r="S19" s="85"/>
      <c r="T19" s="86"/>
      <c r="U19" s="93"/>
      <c r="V19" s="94"/>
      <c r="W19" s="94"/>
      <c r="X19" s="94"/>
      <c r="Y19" s="95"/>
      <c r="Z19" s="66"/>
      <c r="AA19" s="66"/>
      <c r="AB19" s="67"/>
    </row>
    <row r="20" spans="1:28" ht="15.75" thickBot="1" x14ac:dyDescent="0.3">
      <c r="A20" s="115"/>
      <c r="B20" s="8" t="s">
        <v>23</v>
      </c>
      <c r="C20" s="106"/>
      <c r="D20" s="107"/>
      <c r="E20" s="108">
        <v>1</v>
      </c>
      <c r="F20" s="109"/>
      <c r="G20" s="25">
        <f t="shared" si="0"/>
        <v>97.97355505019452</v>
      </c>
      <c r="H20" s="9">
        <f t="shared" si="6"/>
        <v>97.97355505019452</v>
      </c>
      <c r="I20" s="117">
        <v>1</v>
      </c>
      <c r="J20" s="118"/>
      <c r="K20" s="24">
        <f t="shared" si="11"/>
        <v>809.55653086443215</v>
      </c>
      <c r="L20" s="10">
        <f t="shared" si="3"/>
        <v>809.55653086443215</v>
      </c>
      <c r="M20" s="11">
        <v>1</v>
      </c>
      <c r="N20" s="24">
        <f t="shared" si="10"/>
        <v>1283.3293044246052</v>
      </c>
      <c r="O20" s="12">
        <f t="shared" si="7"/>
        <v>1283.3293044246052</v>
      </c>
      <c r="P20" s="84"/>
      <c r="Q20" s="85"/>
      <c r="R20" s="85"/>
      <c r="S20" s="85"/>
      <c r="T20" s="86"/>
      <c r="U20" s="93"/>
      <c r="V20" s="94"/>
      <c r="W20" s="94"/>
      <c r="X20" s="94"/>
      <c r="Y20" s="95"/>
      <c r="Z20" s="66"/>
      <c r="AA20" s="66"/>
      <c r="AB20" s="67"/>
    </row>
    <row r="21" spans="1:28" ht="15.75" thickBot="1" x14ac:dyDescent="0.3">
      <c r="A21" s="115"/>
      <c r="B21" s="8" t="s">
        <v>24</v>
      </c>
      <c r="C21" s="106"/>
      <c r="D21" s="107"/>
      <c r="E21" s="108">
        <v>1</v>
      </c>
      <c r="F21" s="109"/>
      <c r="G21" s="25">
        <f t="shared" si="0"/>
        <v>97.97355505019452</v>
      </c>
      <c r="H21" s="9">
        <f t="shared" si="6"/>
        <v>97.97355505019452</v>
      </c>
      <c r="I21" s="117">
        <v>1</v>
      </c>
      <c r="J21" s="118"/>
      <c r="K21" s="24">
        <f t="shared" si="11"/>
        <v>809.55653086443215</v>
      </c>
      <c r="L21" s="10">
        <f t="shared" si="3"/>
        <v>809.55653086443215</v>
      </c>
      <c r="M21" s="11">
        <v>1</v>
      </c>
      <c r="N21" s="24">
        <f t="shared" si="10"/>
        <v>1283.3293044246052</v>
      </c>
      <c r="O21" s="12">
        <f t="shared" si="7"/>
        <v>1283.3293044246052</v>
      </c>
      <c r="P21" s="84"/>
      <c r="Q21" s="85"/>
      <c r="R21" s="85"/>
      <c r="S21" s="85"/>
      <c r="T21" s="86"/>
      <c r="U21" s="93"/>
      <c r="V21" s="94"/>
      <c r="W21" s="94"/>
      <c r="X21" s="94"/>
      <c r="Y21" s="95"/>
      <c r="Z21" s="66"/>
      <c r="AA21" s="66"/>
      <c r="AB21" s="67"/>
    </row>
    <row r="22" spans="1:28" ht="15.75" thickBot="1" x14ac:dyDescent="0.3">
      <c r="A22" s="115"/>
      <c r="B22" s="8" t="s">
        <v>25</v>
      </c>
      <c r="C22" s="106"/>
      <c r="D22" s="107"/>
      <c r="E22" s="108">
        <v>1</v>
      </c>
      <c r="F22" s="109"/>
      <c r="G22" s="25">
        <f t="shared" si="0"/>
        <v>97.97355505019452</v>
      </c>
      <c r="H22" s="9">
        <f t="shared" si="6"/>
        <v>97.97355505019452</v>
      </c>
      <c r="I22" s="117">
        <v>1</v>
      </c>
      <c r="J22" s="118"/>
      <c r="K22" s="24">
        <f t="shared" si="11"/>
        <v>809.55653086443215</v>
      </c>
      <c r="L22" s="10">
        <f t="shared" si="3"/>
        <v>809.55653086443215</v>
      </c>
      <c r="M22" s="11">
        <v>1</v>
      </c>
      <c r="N22" s="24">
        <f t="shared" si="10"/>
        <v>1283.3293044246052</v>
      </c>
      <c r="O22" s="12">
        <f t="shared" si="7"/>
        <v>1283.3293044246052</v>
      </c>
      <c r="P22" s="84"/>
      <c r="Q22" s="85"/>
      <c r="R22" s="85"/>
      <c r="S22" s="85"/>
      <c r="T22" s="86"/>
      <c r="U22" s="93"/>
      <c r="V22" s="94"/>
      <c r="W22" s="94"/>
      <c r="X22" s="94"/>
      <c r="Y22" s="95"/>
      <c r="Z22" s="66"/>
      <c r="AA22" s="66"/>
      <c r="AB22" s="67"/>
    </row>
    <row r="23" spans="1:28" ht="15.75" thickBot="1" x14ac:dyDescent="0.3">
      <c r="A23" s="116"/>
      <c r="B23" s="8" t="s">
        <v>26</v>
      </c>
      <c r="C23" s="106"/>
      <c r="D23" s="107"/>
      <c r="E23" s="108">
        <v>1</v>
      </c>
      <c r="F23" s="109"/>
      <c r="G23" s="25">
        <f t="shared" si="0"/>
        <v>97.97355505019452</v>
      </c>
      <c r="H23" s="9">
        <f t="shared" si="6"/>
        <v>97.97355505019452</v>
      </c>
      <c r="I23" s="117">
        <v>1</v>
      </c>
      <c r="J23" s="118"/>
      <c r="K23" s="24">
        <f t="shared" si="11"/>
        <v>809.55653086443215</v>
      </c>
      <c r="L23" s="10">
        <f t="shared" si="3"/>
        <v>809.55653086443215</v>
      </c>
      <c r="M23" s="11">
        <v>1</v>
      </c>
      <c r="N23" s="24">
        <f t="shared" si="10"/>
        <v>1283.3293044246052</v>
      </c>
      <c r="O23" s="12">
        <f t="shared" si="7"/>
        <v>1283.3293044246052</v>
      </c>
      <c r="P23" s="84"/>
      <c r="Q23" s="85"/>
      <c r="R23" s="85"/>
      <c r="S23" s="85"/>
      <c r="T23" s="86"/>
      <c r="U23" s="93"/>
      <c r="V23" s="94"/>
      <c r="W23" s="94"/>
      <c r="X23" s="94"/>
      <c r="Y23" s="95"/>
      <c r="Z23" s="66"/>
      <c r="AA23" s="66"/>
      <c r="AB23" s="67"/>
    </row>
    <row r="24" spans="1:28" ht="15.75" thickBot="1" x14ac:dyDescent="0.3">
      <c r="A24" s="44" t="s">
        <v>27</v>
      </c>
      <c r="B24" s="8"/>
      <c r="C24" s="106"/>
      <c r="D24" s="107"/>
      <c r="E24" s="108">
        <v>2</v>
      </c>
      <c r="F24" s="109"/>
      <c r="G24" s="25">
        <f t="shared" si="0"/>
        <v>97.97355505019452</v>
      </c>
      <c r="H24" s="9">
        <f t="shared" si="6"/>
        <v>195.94711010038904</v>
      </c>
      <c r="I24" s="117">
        <v>1</v>
      </c>
      <c r="J24" s="118"/>
      <c r="K24" s="24">
        <f t="shared" si="11"/>
        <v>809.55653086443215</v>
      </c>
      <c r="L24" s="10">
        <f t="shared" si="3"/>
        <v>809.55653086443215</v>
      </c>
      <c r="M24" s="11">
        <v>1</v>
      </c>
      <c r="N24" s="24">
        <f t="shared" si="10"/>
        <v>1283.3293044246052</v>
      </c>
      <c r="O24" s="12">
        <f t="shared" si="7"/>
        <v>1283.3293044246052</v>
      </c>
      <c r="P24" s="84"/>
      <c r="Q24" s="85"/>
      <c r="R24" s="85"/>
      <c r="S24" s="85"/>
      <c r="T24" s="86"/>
      <c r="U24" s="93"/>
      <c r="V24" s="94"/>
      <c r="W24" s="94"/>
      <c r="X24" s="94"/>
      <c r="Y24" s="95"/>
      <c r="Z24" s="66"/>
      <c r="AA24" s="66"/>
      <c r="AB24" s="67"/>
    </row>
    <row r="25" spans="1:28" ht="26.25" thickBot="1" x14ac:dyDescent="0.3">
      <c r="A25" s="114" t="s">
        <v>28</v>
      </c>
      <c r="B25" s="14" t="s">
        <v>29</v>
      </c>
      <c r="C25" s="106"/>
      <c r="D25" s="107"/>
      <c r="E25" s="108">
        <v>2</v>
      </c>
      <c r="F25" s="109"/>
      <c r="G25" s="25">
        <f t="shared" si="0"/>
        <v>97.97355505019452</v>
      </c>
      <c r="H25" s="9">
        <f t="shared" si="6"/>
        <v>195.94711010038904</v>
      </c>
      <c r="I25" s="117">
        <v>1</v>
      </c>
      <c r="J25" s="118"/>
      <c r="K25" s="24">
        <f t="shared" si="11"/>
        <v>809.55653086443215</v>
      </c>
      <c r="L25" s="10">
        <f t="shared" si="3"/>
        <v>809.55653086443215</v>
      </c>
      <c r="M25" s="11">
        <v>1</v>
      </c>
      <c r="N25" s="24">
        <f t="shared" si="10"/>
        <v>1283.3293044246052</v>
      </c>
      <c r="O25" s="12">
        <f t="shared" si="7"/>
        <v>1283.3293044246052</v>
      </c>
      <c r="P25" s="84"/>
      <c r="Q25" s="85"/>
      <c r="R25" s="85"/>
      <c r="S25" s="85"/>
      <c r="T25" s="86"/>
      <c r="U25" s="93"/>
      <c r="V25" s="94"/>
      <c r="W25" s="94"/>
      <c r="X25" s="94"/>
      <c r="Y25" s="95"/>
      <c r="Z25" s="66"/>
      <c r="AA25" s="66"/>
      <c r="AB25" s="67"/>
    </row>
    <row r="26" spans="1:28" ht="15.75" thickBot="1" x14ac:dyDescent="0.3">
      <c r="A26" s="115"/>
      <c r="B26" s="8" t="s">
        <v>30</v>
      </c>
      <c r="C26" s="106"/>
      <c r="D26" s="107"/>
      <c r="E26" s="108">
        <v>2</v>
      </c>
      <c r="F26" s="109"/>
      <c r="G26" s="25">
        <f t="shared" si="0"/>
        <v>97.97355505019452</v>
      </c>
      <c r="H26" s="9">
        <f t="shared" si="6"/>
        <v>195.94711010038904</v>
      </c>
      <c r="I26" s="117">
        <v>1.5</v>
      </c>
      <c r="J26" s="118"/>
      <c r="K26" s="24">
        <f t="shared" si="11"/>
        <v>809.55653086443215</v>
      </c>
      <c r="L26" s="10">
        <f t="shared" si="3"/>
        <v>1214.3347962966482</v>
      </c>
      <c r="M26" s="16">
        <v>1.5</v>
      </c>
      <c r="N26" s="24">
        <f t="shared" si="10"/>
        <v>1283.3293044246052</v>
      </c>
      <c r="O26" s="12">
        <f t="shared" si="7"/>
        <v>1924.9939566369078</v>
      </c>
      <c r="P26" s="84"/>
      <c r="Q26" s="85"/>
      <c r="R26" s="85"/>
      <c r="S26" s="85"/>
      <c r="T26" s="86"/>
      <c r="U26" s="93"/>
      <c r="V26" s="94"/>
      <c r="W26" s="94"/>
      <c r="X26" s="94"/>
      <c r="Y26" s="95"/>
      <c r="Z26" s="66"/>
      <c r="AA26" s="66"/>
      <c r="AB26" s="67"/>
    </row>
    <row r="27" spans="1:28" ht="15.75" thickBot="1" x14ac:dyDescent="0.3">
      <c r="A27" s="116"/>
      <c r="B27" s="8" t="s">
        <v>31</v>
      </c>
      <c r="C27" s="106"/>
      <c r="D27" s="107"/>
      <c r="E27" s="77">
        <v>300</v>
      </c>
      <c r="F27" s="78"/>
      <c r="G27" s="25">
        <f t="shared" si="0"/>
        <v>97.97355505019452</v>
      </c>
      <c r="H27" s="6">
        <f t="shared" ref="H27" si="12">G27*E27</f>
        <v>29392.066515058355</v>
      </c>
      <c r="I27" s="79">
        <v>4</v>
      </c>
      <c r="J27" s="80"/>
      <c r="K27" s="24">
        <f t="shared" si="11"/>
        <v>809.55653086443215</v>
      </c>
      <c r="L27" s="6">
        <f t="shared" si="3"/>
        <v>3238.2261234577286</v>
      </c>
      <c r="M27" s="7">
        <v>4</v>
      </c>
      <c r="N27" s="24">
        <f t="shared" si="10"/>
        <v>1283.3293044246052</v>
      </c>
      <c r="O27" s="6">
        <f t="shared" si="7"/>
        <v>5133.3172176984208</v>
      </c>
      <c r="P27" s="84"/>
      <c r="Q27" s="85"/>
      <c r="R27" s="85"/>
      <c r="S27" s="85"/>
      <c r="T27" s="86"/>
      <c r="U27" s="93"/>
      <c r="V27" s="94"/>
      <c r="W27" s="94"/>
      <c r="X27" s="94"/>
      <c r="Y27" s="95"/>
      <c r="Z27" s="66"/>
      <c r="AA27" s="66"/>
      <c r="AB27" s="67"/>
    </row>
    <row r="28" spans="1:28" ht="15.75" thickBot="1" x14ac:dyDescent="0.3">
      <c r="A28" s="44" t="s">
        <v>32</v>
      </c>
      <c r="B28" s="106" t="s">
        <v>33</v>
      </c>
      <c r="C28" s="130"/>
      <c r="D28" s="130"/>
      <c r="E28" s="130"/>
      <c r="F28" s="130"/>
      <c r="G28" s="130"/>
      <c r="H28" s="130"/>
      <c r="I28" s="130"/>
      <c r="J28" s="131"/>
      <c r="K28" s="132"/>
      <c r="L28" s="107"/>
      <c r="M28" s="5"/>
      <c r="N28" s="106"/>
      <c r="O28" s="107"/>
      <c r="P28" s="87"/>
      <c r="Q28" s="88"/>
      <c r="R28" s="88"/>
      <c r="S28" s="88"/>
      <c r="T28" s="89"/>
      <c r="U28" s="96"/>
      <c r="V28" s="97"/>
      <c r="W28" s="97"/>
      <c r="X28" s="97"/>
      <c r="Y28" s="98"/>
      <c r="Z28" s="68"/>
      <c r="AA28" s="68"/>
      <c r="AB28" s="69"/>
    </row>
    <row r="29" spans="1:28" ht="15.75" thickBot="1" x14ac:dyDescent="0.3">
      <c r="A29" s="133" t="s">
        <v>34</v>
      </c>
      <c r="B29" s="134"/>
      <c r="C29" s="134"/>
      <c r="D29" s="134"/>
      <c r="E29" s="134"/>
      <c r="F29" s="134"/>
      <c r="G29" s="134"/>
      <c r="H29" s="134"/>
      <c r="I29" s="134"/>
      <c r="J29" s="134"/>
      <c r="K29" s="134"/>
      <c r="L29" s="134"/>
      <c r="M29" s="134"/>
      <c r="N29" s="134"/>
      <c r="O29" s="134"/>
      <c r="P29" s="134"/>
      <c r="Q29" s="134"/>
      <c r="R29" s="134"/>
      <c r="S29" s="134"/>
      <c r="T29" s="134"/>
      <c r="U29" s="134"/>
      <c r="V29" s="134"/>
      <c r="W29" s="134"/>
      <c r="X29" s="134"/>
      <c r="Y29" s="134"/>
      <c r="Z29" s="134"/>
      <c r="AA29" s="134"/>
      <c r="AB29" s="135"/>
    </row>
    <row r="30" spans="1:28" x14ac:dyDescent="0.25">
      <c r="A30" s="136" t="s">
        <v>35</v>
      </c>
      <c r="B30" s="137"/>
      <c r="C30" s="137"/>
      <c r="D30" s="137"/>
      <c r="E30" s="137"/>
      <c r="F30" s="137"/>
      <c r="G30" s="137"/>
      <c r="H30" s="137"/>
      <c r="I30" s="137"/>
      <c r="J30" s="137"/>
      <c r="K30" s="137"/>
      <c r="L30" s="137"/>
      <c r="M30" s="137"/>
      <c r="N30" s="137"/>
      <c r="O30" s="137"/>
      <c r="P30" s="137"/>
      <c r="Q30" s="137"/>
      <c r="R30" s="137"/>
      <c r="S30" s="137"/>
      <c r="T30" s="137"/>
      <c r="U30" s="137"/>
      <c r="V30" s="137"/>
      <c r="W30" s="137"/>
      <c r="X30" s="137"/>
      <c r="Y30" s="137"/>
      <c r="Z30" s="137"/>
      <c r="AA30" s="137"/>
      <c r="AB30" s="138"/>
    </row>
    <row r="31" spans="1:28" ht="15.75" thickBot="1" x14ac:dyDescent="0.3">
      <c r="A31" s="139"/>
      <c r="B31" s="140"/>
      <c r="C31" s="140"/>
      <c r="D31" s="140"/>
      <c r="E31" s="140"/>
      <c r="F31" s="140"/>
      <c r="G31" s="140"/>
      <c r="H31" s="140"/>
      <c r="I31" s="140"/>
      <c r="J31" s="140"/>
      <c r="K31" s="140"/>
      <c r="L31" s="140"/>
      <c r="M31" s="140"/>
      <c r="N31" s="140"/>
      <c r="O31" s="140"/>
      <c r="P31" s="140"/>
      <c r="Q31" s="140"/>
      <c r="R31" s="140"/>
      <c r="S31" s="140"/>
      <c r="T31" s="140"/>
      <c r="U31" s="140"/>
      <c r="V31" s="140"/>
      <c r="W31" s="140"/>
      <c r="X31" s="140"/>
      <c r="Y31" s="140"/>
      <c r="Z31" s="140"/>
      <c r="AA31" s="140"/>
      <c r="AB31" s="141"/>
    </row>
    <row r="32" spans="1:28" ht="15" customHeight="1" x14ac:dyDescent="0.25">
      <c r="B32" s="129"/>
      <c r="C32" s="129"/>
      <c r="D32" s="129"/>
      <c r="E32" s="129"/>
      <c r="F32" s="129"/>
      <c r="G32" s="129"/>
      <c r="H32" s="129"/>
      <c r="I32" s="129"/>
      <c r="J32" s="129"/>
      <c r="K32" s="129"/>
      <c r="L32" s="129"/>
      <c r="M32" s="129"/>
      <c r="N32" s="129"/>
      <c r="O32" s="129"/>
      <c r="P32" s="129"/>
      <c r="Q32" s="129"/>
      <c r="R32" s="129"/>
      <c r="S32" s="129"/>
      <c r="T32" s="129"/>
      <c r="U32" s="129"/>
      <c r="V32" s="129"/>
      <c r="W32" s="129"/>
      <c r="X32" s="129"/>
      <c r="Y32" s="129"/>
      <c r="Z32" s="129"/>
    </row>
  </sheetData>
  <mergeCells count="120">
    <mergeCell ref="L32:N32"/>
    <mergeCell ref="O32:U32"/>
    <mergeCell ref="V32:X32"/>
    <mergeCell ref="Y32:Z32"/>
    <mergeCell ref="B28:J28"/>
    <mergeCell ref="K28:L28"/>
    <mergeCell ref="N28:O28"/>
    <mergeCell ref="A29:AB29"/>
    <mergeCell ref="A30:AB31"/>
    <mergeCell ref="B32:C32"/>
    <mergeCell ref="D32:E32"/>
    <mergeCell ref="F32:G32"/>
    <mergeCell ref="H32:I32"/>
    <mergeCell ref="J32:K32"/>
    <mergeCell ref="U13:Y28"/>
    <mergeCell ref="A25:A27"/>
    <mergeCell ref="C25:D25"/>
    <mergeCell ref="E25:F25"/>
    <mergeCell ref="I25:J25"/>
    <mergeCell ref="C26:D26"/>
    <mergeCell ref="E26:F26"/>
    <mergeCell ref="I26:J26"/>
    <mergeCell ref="C27:D27"/>
    <mergeCell ref="E27:F27"/>
    <mergeCell ref="I27:J27"/>
    <mergeCell ref="C24:D24"/>
    <mergeCell ref="E24:F24"/>
    <mergeCell ref="I24:J24"/>
    <mergeCell ref="C21:D21"/>
    <mergeCell ref="E21:F21"/>
    <mergeCell ref="I21:J21"/>
    <mergeCell ref="C22:D22"/>
    <mergeCell ref="E22:F22"/>
    <mergeCell ref="I22:J22"/>
    <mergeCell ref="I15:J15"/>
    <mergeCell ref="C18:D18"/>
    <mergeCell ref="E18:F18"/>
    <mergeCell ref="I18:J18"/>
    <mergeCell ref="A19:A23"/>
    <mergeCell ref="C19:D19"/>
    <mergeCell ref="E19:F19"/>
    <mergeCell ref="I19:J19"/>
    <mergeCell ref="C20:D20"/>
    <mergeCell ref="E20:F20"/>
    <mergeCell ref="I20:J20"/>
    <mergeCell ref="C23:D23"/>
    <mergeCell ref="E23:F23"/>
    <mergeCell ref="I23:J23"/>
    <mergeCell ref="R12:T12"/>
    <mergeCell ref="U12:V12"/>
    <mergeCell ref="W12:Y12"/>
    <mergeCell ref="B16:B17"/>
    <mergeCell ref="C16:D16"/>
    <mergeCell ref="E16:F16"/>
    <mergeCell ref="I16:J17"/>
    <mergeCell ref="A13:A18"/>
    <mergeCell ref="C13:D13"/>
    <mergeCell ref="E13:F13"/>
    <mergeCell ref="I13:J13"/>
    <mergeCell ref="P13:T28"/>
    <mergeCell ref="C14:D14"/>
    <mergeCell ref="E14:F14"/>
    <mergeCell ref="I14:J14"/>
    <mergeCell ref="C15:D15"/>
    <mergeCell ref="K16:K17"/>
    <mergeCell ref="L16:L17"/>
    <mergeCell ref="M16:M17"/>
    <mergeCell ref="N16:N17"/>
    <mergeCell ref="O16:O17"/>
    <mergeCell ref="C17:D17"/>
    <mergeCell ref="E17:F17"/>
    <mergeCell ref="E15:F15"/>
    <mergeCell ref="P7:T10"/>
    <mergeCell ref="U7:Y10"/>
    <mergeCell ref="C8:D8"/>
    <mergeCell ref="E8:F8"/>
    <mergeCell ref="I8:J8"/>
    <mergeCell ref="A9:A10"/>
    <mergeCell ref="A11:A12"/>
    <mergeCell ref="C11:D11"/>
    <mergeCell ref="E11:F11"/>
    <mergeCell ref="I11:J11"/>
    <mergeCell ref="P11:Q11"/>
    <mergeCell ref="R11:T11"/>
    <mergeCell ref="C9:D9"/>
    <mergeCell ref="E9:F9"/>
    <mergeCell ref="I9:J9"/>
    <mergeCell ref="C10:D10"/>
    <mergeCell ref="E10:F10"/>
    <mergeCell ref="I10:J10"/>
    <mergeCell ref="U11:V11"/>
    <mergeCell ref="W11:Y11"/>
    <mergeCell ref="C12:D12"/>
    <mergeCell ref="E12:F12"/>
    <mergeCell ref="I12:J12"/>
    <mergeCell ref="P12:Q12"/>
    <mergeCell ref="A1:AB1"/>
    <mergeCell ref="A2:AB2"/>
    <mergeCell ref="A3:AB3"/>
    <mergeCell ref="A4:A6"/>
    <mergeCell ref="B4:B6"/>
    <mergeCell ref="C4:D6"/>
    <mergeCell ref="E4:Y4"/>
    <mergeCell ref="Z4:AB4"/>
    <mergeCell ref="E5:H5"/>
    <mergeCell ref="I5:L5"/>
    <mergeCell ref="M5:O5"/>
    <mergeCell ref="P5:T5"/>
    <mergeCell ref="U5:Y5"/>
    <mergeCell ref="Z5:AB28"/>
    <mergeCell ref="E6:F6"/>
    <mergeCell ref="I6:J6"/>
    <mergeCell ref="P6:R6"/>
    <mergeCell ref="S6:T6"/>
    <mergeCell ref="U6:W6"/>
    <mergeCell ref="X6:Y6"/>
    <mergeCell ref="A7:A8"/>
    <mergeCell ref="C7:D7"/>
    <mergeCell ref="E7:F7"/>
    <mergeCell ref="I7:J7"/>
  </mergeCells>
  <printOptions horizontalCentered="1" verticalCentered="1"/>
  <pageMargins left="0.23622047244094491" right="0.27559055118110237" top="0.74803149606299213" bottom="0.74803149606299213" header="0.31496062992125984" footer="0.31496062992125984"/>
  <pageSetup paperSize="9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32"/>
  <sheetViews>
    <sheetView view="pageBreakPreview" zoomScaleNormal="100" zoomScaleSheetLayoutView="100" workbookViewId="0">
      <selection activeCell="AD9" sqref="AD9"/>
    </sheetView>
  </sheetViews>
  <sheetFormatPr defaultColWidth="9.140625" defaultRowHeight="15" x14ac:dyDescent="0.25"/>
  <cols>
    <col min="1" max="1" width="12.42578125" style="1" customWidth="1"/>
    <col min="2" max="2" width="12.5703125" style="1" customWidth="1"/>
    <col min="3" max="6" width="9.140625" style="1"/>
    <col min="7" max="8" width="11.5703125" style="1" bestFit="1" customWidth="1"/>
    <col min="9" max="10" width="9.140625" style="1"/>
    <col min="11" max="11" width="11.42578125" style="1" bestFit="1" customWidth="1"/>
    <col min="12" max="12" width="10.85546875" style="1" bestFit="1" customWidth="1"/>
    <col min="13" max="13" width="10.140625" style="1" customWidth="1"/>
    <col min="14" max="15" width="12.28515625" style="1" customWidth="1"/>
    <col min="16" max="17" width="2.85546875" style="1" customWidth="1"/>
    <col min="18" max="18" width="4" style="1" customWidth="1"/>
    <col min="19" max="19" width="4.140625" style="1" customWidth="1"/>
    <col min="20" max="21" width="3.28515625" style="1" customWidth="1"/>
    <col min="22" max="22" width="4" style="1" customWidth="1"/>
    <col min="23" max="23" width="2.5703125" style="1" customWidth="1"/>
    <col min="24" max="24" width="6.7109375" style="1" customWidth="1"/>
    <col min="25" max="25" width="3.28515625" style="1" customWidth="1"/>
    <col min="26" max="28" width="4.28515625" style="1" customWidth="1"/>
    <col min="29" max="16384" width="9.140625" style="1"/>
  </cols>
  <sheetData>
    <row r="1" spans="1:28" ht="18.75" x14ac:dyDescent="0.3">
      <c r="A1" s="48" t="str">
        <f>'havi adatok'!$A$8</f>
        <v>2026.04.29-ig igazolt számlák alapján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</row>
    <row r="2" spans="1:28" ht="15" customHeight="1" x14ac:dyDescent="0.25">
      <c r="A2" s="49" t="s">
        <v>0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</row>
    <row r="3" spans="1:28" ht="15.75" customHeight="1" thickBot="1" x14ac:dyDescent="0.3">
      <c r="A3" s="50" t="s">
        <v>42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</row>
    <row r="4" spans="1:28" ht="15.75" thickBot="1" x14ac:dyDescent="0.3">
      <c r="A4" s="51" t="s">
        <v>1</v>
      </c>
      <c r="B4" s="51" t="s">
        <v>2</v>
      </c>
      <c r="C4" s="55" t="s">
        <v>3</v>
      </c>
      <c r="D4" s="56"/>
      <c r="E4" s="61" t="s">
        <v>4</v>
      </c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3"/>
      <c r="Z4" s="61" t="s">
        <v>5</v>
      </c>
      <c r="AA4" s="62"/>
      <c r="AB4" s="63"/>
    </row>
    <row r="5" spans="1:28" ht="15.75" thickBot="1" x14ac:dyDescent="0.3">
      <c r="A5" s="52"/>
      <c r="B5" s="52"/>
      <c r="C5" s="57"/>
      <c r="D5" s="58"/>
      <c r="E5" s="61" t="s">
        <v>6</v>
      </c>
      <c r="F5" s="62"/>
      <c r="G5" s="62"/>
      <c r="H5" s="63"/>
      <c r="I5" s="61" t="s">
        <v>7</v>
      </c>
      <c r="J5" s="62"/>
      <c r="K5" s="62"/>
      <c r="L5" s="63"/>
      <c r="M5" s="62" t="s">
        <v>8</v>
      </c>
      <c r="N5" s="62"/>
      <c r="O5" s="63"/>
      <c r="P5" s="61" t="s">
        <v>46</v>
      </c>
      <c r="Q5" s="62"/>
      <c r="R5" s="62"/>
      <c r="S5" s="62"/>
      <c r="T5" s="63"/>
      <c r="U5" s="61" t="s">
        <v>47</v>
      </c>
      <c r="V5" s="62"/>
      <c r="W5" s="62"/>
      <c r="X5" s="62"/>
      <c r="Y5" s="63"/>
      <c r="Z5" s="64" t="s">
        <v>9</v>
      </c>
      <c r="AA5" s="64"/>
      <c r="AB5" s="65"/>
    </row>
    <row r="6" spans="1:28" ht="38.25" customHeight="1" thickBot="1" x14ac:dyDescent="0.3">
      <c r="A6" s="53"/>
      <c r="B6" s="54"/>
      <c r="C6" s="59"/>
      <c r="D6" s="60"/>
      <c r="E6" s="61" t="s">
        <v>10</v>
      </c>
      <c r="F6" s="63"/>
      <c r="G6" s="2" t="s">
        <v>40</v>
      </c>
      <c r="H6" s="2" t="s">
        <v>11</v>
      </c>
      <c r="I6" s="61" t="s">
        <v>10</v>
      </c>
      <c r="J6" s="63"/>
      <c r="K6" s="2" t="s">
        <v>41</v>
      </c>
      <c r="L6" s="3" t="s">
        <v>11</v>
      </c>
      <c r="M6" s="4" t="s">
        <v>10</v>
      </c>
      <c r="N6" s="2" t="s">
        <v>41</v>
      </c>
      <c r="O6" s="3" t="s">
        <v>11</v>
      </c>
      <c r="P6" s="70" t="s">
        <v>10</v>
      </c>
      <c r="Q6" s="71"/>
      <c r="R6" s="72"/>
      <c r="S6" s="70" t="s">
        <v>11</v>
      </c>
      <c r="T6" s="72"/>
      <c r="U6" s="70" t="s">
        <v>10</v>
      </c>
      <c r="V6" s="71"/>
      <c r="W6" s="72"/>
      <c r="X6" s="70" t="s">
        <v>11</v>
      </c>
      <c r="Y6" s="72"/>
      <c r="Z6" s="66"/>
      <c r="AA6" s="66"/>
      <c r="AB6" s="67"/>
    </row>
    <row r="7" spans="1:28" ht="15.75" thickBot="1" x14ac:dyDescent="0.3">
      <c r="A7" s="73" t="s">
        <v>12</v>
      </c>
      <c r="B7" s="5"/>
      <c r="C7" s="75">
        <v>15</v>
      </c>
      <c r="D7" s="76"/>
      <c r="E7" s="77">
        <v>100</v>
      </c>
      <c r="F7" s="78"/>
      <c r="G7" s="25" t="str">
        <f>'havi adatok'!$H$29</f>
        <v/>
      </c>
      <c r="H7" s="6" t="e">
        <f>G7*E7</f>
        <v>#VALUE!</v>
      </c>
      <c r="I7" s="79">
        <v>1</v>
      </c>
      <c r="J7" s="80"/>
      <c r="K7" s="24" t="str">
        <f>'havi adatok'!$H$32</f>
        <v/>
      </c>
      <c r="L7" s="6" t="e">
        <f>I7*K7</f>
        <v>#VALUE!</v>
      </c>
      <c r="M7" s="7">
        <v>1</v>
      </c>
      <c r="N7" s="24" t="str">
        <f>'havi adatok'!$H$33</f>
        <v/>
      </c>
      <c r="O7" s="6" t="e">
        <f>N7*M7</f>
        <v>#VALUE!</v>
      </c>
      <c r="P7" s="81" t="e">
        <f>'havi adatok'!$H$30/34.8</f>
        <v>#VALUE!</v>
      </c>
      <c r="Q7" s="82"/>
      <c r="R7" s="82"/>
      <c r="S7" s="82"/>
      <c r="T7" s="83"/>
      <c r="U7" s="90" t="str">
        <f>'havi adatok'!$H$31</f>
        <v/>
      </c>
      <c r="V7" s="91"/>
      <c r="W7" s="91"/>
      <c r="X7" s="91"/>
      <c r="Y7" s="92"/>
      <c r="Z7" s="66"/>
      <c r="AA7" s="66"/>
      <c r="AB7" s="67"/>
    </row>
    <row r="8" spans="1:28" ht="15.75" thickBot="1" x14ac:dyDescent="0.3">
      <c r="A8" s="74"/>
      <c r="B8" s="5"/>
      <c r="C8" s="99">
        <v>25</v>
      </c>
      <c r="D8" s="100"/>
      <c r="E8" s="77">
        <v>160</v>
      </c>
      <c r="F8" s="78"/>
      <c r="G8" s="25" t="str">
        <f>'havi adatok'!$H$29</f>
        <v/>
      </c>
      <c r="H8" s="6" t="e">
        <f t="shared" ref="H8:H12" si="0">G8*E8</f>
        <v>#VALUE!</v>
      </c>
      <c r="I8" s="79">
        <v>1.5</v>
      </c>
      <c r="J8" s="80"/>
      <c r="K8" s="24" t="str">
        <f>'havi adatok'!$H$32</f>
        <v/>
      </c>
      <c r="L8" s="6" t="e">
        <f t="shared" ref="L8:L26" si="1">I8*K8</f>
        <v>#VALUE!</v>
      </c>
      <c r="M8" s="7">
        <v>1.5</v>
      </c>
      <c r="N8" s="24" t="str">
        <f>'havi adatok'!$H$33</f>
        <v/>
      </c>
      <c r="O8" s="6" t="e">
        <f t="shared" ref="O8:O12" si="2">N8*M8</f>
        <v>#VALUE!</v>
      </c>
      <c r="P8" s="84"/>
      <c r="Q8" s="85"/>
      <c r="R8" s="85"/>
      <c r="S8" s="85"/>
      <c r="T8" s="86"/>
      <c r="U8" s="93"/>
      <c r="V8" s="94"/>
      <c r="W8" s="94"/>
      <c r="X8" s="94"/>
      <c r="Y8" s="95"/>
      <c r="Z8" s="66"/>
      <c r="AA8" s="66"/>
      <c r="AB8" s="67"/>
    </row>
    <row r="9" spans="1:28" ht="15.75" thickBot="1" x14ac:dyDescent="0.3">
      <c r="A9" s="73" t="s">
        <v>13</v>
      </c>
      <c r="B9" s="5"/>
      <c r="C9" s="99">
        <v>15</v>
      </c>
      <c r="D9" s="100"/>
      <c r="E9" s="77">
        <v>240</v>
      </c>
      <c r="F9" s="78"/>
      <c r="G9" s="25" t="str">
        <f>'havi adatok'!$H$29</f>
        <v/>
      </c>
      <c r="H9" s="6" t="e">
        <f t="shared" si="0"/>
        <v>#VALUE!</v>
      </c>
      <c r="I9" s="79">
        <v>3</v>
      </c>
      <c r="J9" s="80"/>
      <c r="K9" s="24" t="str">
        <f>'havi adatok'!$H$32</f>
        <v/>
      </c>
      <c r="L9" s="6" t="e">
        <f t="shared" si="1"/>
        <v>#VALUE!</v>
      </c>
      <c r="M9" s="7">
        <v>3</v>
      </c>
      <c r="N9" s="24" t="str">
        <f>'havi adatok'!$H$33</f>
        <v/>
      </c>
      <c r="O9" s="6" t="e">
        <f t="shared" si="2"/>
        <v>#VALUE!</v>
      </c>
      <c r="P9" s="84"/>
      <c r="Q9" s="85"/>
      <c r="R9" s="85"/>
      <c r="S9" s="85"/>
      <c r="T9" s="86"/>
      <c r="U9" s="93"/>
      <c r="V9" s="94"/>
      <c r="W9" s="94"/>
      <c r="X9" s="94"/>
      <c r="Y9" s="95"/>
      <c r="Z9" s="66"/>
      <c r="AA9" s="66"/>
      <c r="AB9" s="67"/>
    </row>
    <row r="10" spans="1:28" ht="15.75" thickBot="1" x14ac:dyDescent="0.3">
      <c r="A10" s="74"/>
      <c r="B10" s="5"/>
      <c r="C10" s="99">
        <v>25</v>
      </c>
      <c r="D10" s="100"/>
      <c r="E10" s="77">
        <v>300</v>
      </c>
      <c r="F10" s="78"/>
      <c r="G10" s="25" t="str">
        <f>'havi adatok'!$H$29</f>
        <v/>
      </c>
      <c r="H10" s="6" t="e">
        <f t="shared" si="0"/>
        <v>#VALUE!</v>
      </c>
      <c r="I10" s="79">
        <v>5</v>
      </c>
      <c r="J10" s="80"/>
      <c r="K10" s="24" t="str">
        <f>'havi adatok'!$H$32</f>
        <v/>
      </c>
      <c r="L10" s="6" t="e">
        <f t="shared" si="1"/>
        <v>#VALUE!</v>
      </c>
      <c r="M10" s="7">
        <v>5</v>
      </c>
      <c r="N10" s="24" t="str">
        <f>'havi adatok'!$H$33</f>
        <v/>
      </c>
      <c r="O10" s="6" t="e">
        <f t="shared" si="2"/>
        <v>#VALUE!</v>
      </c>
      <c r="P10" s="87"/>
      <c r="Q10" s="88"/>
      <c r="R10" s="88"/>
      <c r="S10" s="88"/>
      <c r="T10" s="89"/>
      <c r="U10" s="96"/>
      <c r="V10" s="97"/>
      <c r="W10" s="97"/>
      <c r="X10" s="97"/>
      <c r="Y10" s="98"/>
      <c r="Z10" s="66"/>
      <c r="AA10" s="66"/>
      <c r="AB10" s="67"/>
    </row>
    <row r="11" spans="1:28" ht="15.75" thickBot="1" x14ac:dyDescent="0.3">
      <c r="A11" s="73" t="s">
        <v>14</v>
      </c>
      <c r="B11" s="5"/>
      <c r="C11" s="99">
        <v>15</v>
      </c>
      <c r="D11" s="100"/>
      <c r="E11" s="77">
        <v>10</v>
      </c>
      <c r="F11" s="78"/>
      <c r="G11" s="25" t="str">
        <f>'havi adatok'!$H$29</f>
        <v/>
      </c>
      <c r="H11" s="6" t="e">
        <f t="shared" si="0"/>
        <v>#VALUE!</v>
      </c>
      <c r="I11" s="79">
        <v>0</v>
      </c>
      <c r="J11" s="80"/>
      <c r="K11" s="24" t="str">
        <f>'havi adatok'!$H$32</f>
        <v/>
      </c>
      <c r="L11" s="6" t="e">
        <f t="shared" si="1"/>
        <v>#VALUE!</v>
      </c>
      <c r="M11" s="7">
        <v>0</v>
      </c>
      <c r="N11" s="24" t="str">
        <f>'havi adatok'!$H$33</f>
        <v/>
      </c>
      <c r="O11" s="6" t="e">
        <f t="shared" si="2"/>
        <v>#VALUE!</v>
      </c>
      <c r="P11" s="101"/>
      <c r="Q11" s="102"/>
      <c r="R11" s="101"/>
      <c r="S11" s="103"/>
      <c r="T11" s="102"/>
      <c r="U11" s="101"/>
      <c r="V11" s="102"/>
      <c r="W11" s="101"/>
      <c r="X11" s="103"/>
      <c r="Y11" s="102"/>
      <c r="Z11" s="66"/>
      <c r="AA11" s="66"/>
      <c r="AB11" s="67"/>
    </row>
    <row r="12" spans="1:28" ht="15.75" thickBot="1" x14ac:dyDescent="0.3">
      <c r="A12" s="74"/>
      <c r="B12" s="5"/>
      <c r="C12" s="99">
        <v>25</v>
      </c>
      <c r="D12" s="100"/>
      <c r="E12" s="77">
        <v>10</v>
      </c>
      <c r="F12" s="78"/>
      <c r="G12" s="25" t="str">
        <f>'havi adatok'!$H$29</f>
        <v/>
      </c>
      <c r="H12" s="6" t="e">
        <f t="shared" si="0"/>
        <v>#VALUE!</v>
      </c>
      <c r="I12" s="79">
        <v>0</v>
      </c>
      <c r="J12" s="80"/>
      <c r="K12" s="24" t="str">
        <f>'havi adatok'!$H$32</f>
        <v/>
      </c>
      <c r="L12" s="6" t="e">
        <f t="shared" si="1"/>
        <v>#VALUE!</v>
      </c>
      <c r="M12" s="7">
        <v>0</v>
      </c>
      <c r="N12" s="24" t="str">
        <f>'havi adatok'!$H$33</f>
        <v/>
      </c>
      <c r="O12" s="6" t="e">
        <f t="shared" si="2"/>
        <v>#VALUE!</v>
      </c>
      <c r="P12" s="101"/>
      <c r="Q12" s="102"/>
      <c r="R12" s="101"/>
      <c r="S12" s="103"/>
      <c r="T12" s="102"/>
      <c r="U12" s="101"/>
      <c r="V12" s="102"/>
      <c r="W12" s="101"/>
      <c r="X12" s="103"/>
      <c r="Y12" s="102"/>
      <c r="Z12" s="66"/>
      <c r="AA12" s="66"/>
      <c r="AB12" s="67"/>
    </row>
    <row r="13" spans="1:28" ht="15.75" thickBot="1" x14ac:dyDescent="0.3">
      <c r="A13" s="114" t="s">
        <v>15</v>
      </c>
      <c r="B13" s="8" t="s">
        <v>16</v>
      </c>
      <c r="C13" s="106"/>
      <c r="D13" s="107"/>
      <c r="E13" s="108">
        <v>1.8</v>
      </c>
      <c r="F13" s="109"/>
      <c r="G13" s="25" t="str">
        <f>'havi adatok'!$H$29</f>
        <v/>
      </c>
      <c r="H13" s="9" t="e">
        <f>E13*G13</f>
        <v>#VALUE!</v>
      </c>
      <c r="I13" s="117">
        <v>2</v>
      </c>
      <c r="J13" s="118"/>
      <c r="K13" s="24" t="str">
        <f>'havi adatok'!$H$32</f>
        <v/>
      </c>
      <c r="L13" s="10" t="e">
        <f t="shared" si="1"/>
        <v>#VALUE!</v>
      </c>
      <c r="M13" s="11">
        <v>2</v>
      </c>
      <c r="N13" s="24" t="str">
        <f>'havi adatok'!$H$33</f>
        <v/>
      </c>
      <c r="O13" s="12" t="e">
        <f>N13*M13</f>
        <v>#VALUE!</v>
      </c>
      <c r="P13" s="81" t="e">
        <f>'havi adatok'!$H$30/34.8</f>
        <v>#VALUE!</v>
      </c>
      <c r="Q13" s="82"/>
      <c r="R13" s="82"/>
      <c r="S13" s="82"/>
      <c r="T13" s="83"/>
      <c r="U13" s="90" t="str">
        <f>'havi adatok'!$H$31</f>
        <v/>
      </c>
      <c r="V13" s="91"/>
      <c r="W13" s="91"/>
      <c r="X13" s="91"/>
      <c r="Y13" s="92"/>
      <c r="Z13" s="66"/>
      <c r="AA13" s="66"/>
      <c r="AB13" s="67"/>
    </row>
    <row r="14" spans="1:28" ht="15.75" thickBot="1" x14ac:dyDescent="0.3">
      <c r="A14" s="115"/>
      <c r="B14" s="8" t="s">
        <v>17</v>
      </c>
      <c r="C14" s="106"/>
      <c r="D14" s="107"/>
      <c r="E14" s="108">
        <v>1.8</v>
      </c>
      <c r="F14" s="109"/>
      <c r="G14" s="25" t="str">
        <f>'havi adatok'!$H$29</f>
        <v/>
      </c>
      <c r="H14" s="9" t="e">
        <f t="shared" ref="H14:H26" si="3">E14*G14</f>
        <v>#VALUE!</v>
      </c>
      <c r="I14" s="117">
        <v>2</v>
      </c>
      <c r="J14" s="118"/>
      <c r="K14" s="24" t="str">
        <f>'havi adatok'!$H$32</f>
        <v/>
      </c>
      <c r="L14" s="10" t="e">
        <f t="shared" si="1"/>
        <v>#VALUE!</v>
      </c>
      <c r="M14" s="11">
        <v>2</v>
      </c>
      <c r="N14" s="24" t="str">
        <f>'havi adatok'!$H$33</f>
        <v/>
      </c>
      <c r="O14" s="12" t="e">
        <f t="shared" ref="O14:O15" si="4">N14*M14</f>
        <v>#VALUE!</v>
      </c>
      <c r="P14" s="84"/>
      <c r="Q14" s="85"/>
      <c r="R14" s="85"/>
      <c r="S14" s="85"/>
      <c r="T14" s="86"/>
      <c r="U14" s="93"/>
      <c r="V14" s="94"/>
      <c r="W14" s="94"/>
      <c r="X14" s="94"/>
      <c r="Y14" s="95"/>
      <c r="Z14" s="66"/>
      <c r="AA14" s="66"/>
      <c r="AB14" s="67"/>
    </row>
    <row r="15" spans="1:28" ht="15.75" thickBot="1" x14ac:dyDescent="0.3">
      <c r="A15" s="115"/>
      <c r="B15" s="8" t="s">
        <v>18</v>
      </c>
      <c r="C15" s="106"/>
      <c r="D15" s="107"/>
      <c r="E15" s="108">
        <v>1.8</v>
      </c>
      <c r="F15" s="109"/>
      <c r="G15" s="25" t="str">
        <f>'havi adatok'!$H$29</f>
        <v/>
      </c>
      <c r="H15" s="9" t="e">
        <f t="shared" si="3"/>
        <v>#VALUE!</v>
      </c>
      <c r="I15" s="117">
        <v>2</v>
      </c>
      <c r="J15" s="118"/>
      <c r="K15" s="24" t="str">
        <f>'havi adatok'!$H$32</f>
        <v/>
      </c>
      <c r="L15" s="10" t="e">
        <f t="shared" si="1"/>
        <v>#VALUE!</v>
      </c>
      <c r="M15" s="11">
        <v>2</v>
      </c>
      <c r="N15" s="24" t="str">
        <f>'havi adatok'!$H$33</f>
        <v/>
      </c>
      <c r="O15" s="12" t="e">
        <f t="shared" si="4"/>
        <v>#VALUE!</v>
      </c>
      <c r="P15" s="84"/>
      <c r="Q15" s="85"/>
      <c r="R15" s="85"/>
      <c r="S15" s="85"/>
      <c r="T15" s="86"/>
      <c r="U15" s="93"/>
      <c r="V15" s="94"/>
      <c r="W15" s="94"/>
      <c r="X15" s="94"/>
      <c r="Y15" s="95"/>
      <c r="Z15" s="66"/>
      <c r="AA15" s="66"/>
      <c r="AB15" s="67"/>
    </row>
    <row r="16" spans="1:28" ht="15.75" thickBot="1" x14ac:dyDescent="0.3">
      <c r="A16" s="115"/>
      <c r="B16" s="104" t="s">
        <v>19</v>
      </c>
      <c r="C16" s="106"/>
      <c r="D16" s="107"/>
      <c r="E16" s="108">
        <v>1.8</v>
      </c>
      <c r="F16" s="109"/>
      <c r="G16" s="25" t="str">
        <f>'havi adatok'!$H$29</f>
        <v/>
      </c>
      <c r="H16" s="9" t="e">
        <f t="shared" si="3"/>
        <v>#VALUE!</v>
      </c>
      <c r="I16" s="110">
        <v>2</v>
      </c>
      <c r="J16" s="111"/>
      <c r="K16" s="119" t="str">
        <f>'havi adatok'!$H$32</f>
        <v/>
      </c>
      <c r="L16" s="121" t="e">
        <f>K16*I16</f>
        <v>#VALUE!</v>
      </c>
      <c r="M16" s="123">
        <v>2</v>
      </c>
      <c r="N16" s="125" t="str">
        <f>'havi adatok'!$H$33</f>
        <v/>
      </c>
      <c r="O16" s="121" t="e">
        <f t="shared" ref="O16:O26" si="5">N16*M16</f>
        <v>#VALUE!</v>
      </c>
      <c r="P16" s="84"/>
      <c r="Q16" s="85"/>
      <c r="R16" s="85"/>
      <c r="S16" s="85"/>
      <c r="T16" s="86"/>
      <c r="U16" s="93"/>
      <c r="V16" s="94"/>
      <c r="W16" s="94"/>
      <c r="X16" s="94"/>
      <c r="Y16" s="95"/>
      <c r="Z16" s="66"/>
      <c r="AA16" s="66"/>
      <c r="AB16" s="67"/>
    </row>
    <row r="17" spans="1:28" ht="26.25" customHeight="1" thickBot="1" x14ac:dyDescent="0.3">
      <c r="A17" s="115"/>
      <c r="B17" s="105"/>
      <c r="C17" s="106"/>
      <c r="D17" s="107"/>
      <c r="E17" s="127">
        <v>70</v>
      </c>
      <c r="F17" s="128"/>
      <c r="G17" s="25" t="str">
        <f>'havi adatok'!$H$29</f>
        <v/>
      </c>
      <c r="H17" s="13" t="e">
        <f t="shared" ref="H17" si="6">E17*G17</f>
        <v>#VALUE!</v>
      </c>
      <c r="I17" s="112"/>
      <c r="J17" s="113"/>
      <c r="K17" s="120"/>
      <c r="L17" s="122"/>
      <c r="M17" s="124"/>
      <c r="N17" s="126"/>
      <c r="O17" s="122">
        <f t="shared" si="5"/>
        <v>0</v>
      </c>
      <c r="P17" s="84"/>
      <c r="Q17" s="85"/>
      <c r="R17" s="85"/>
      <c r="S17" s="85"/>
      <c r="T17" s="86"/>
      <c r="U17" s="93"/>
      <c r="V17" s="94"/>
      <c r="W17" s="94"/>
      <c r="X17" s="94"/>
      <c r="Y17" s="95"/>
      <c r="Z17" s="66"/>
      <c r="AA17" s="66"/>
      <c r="AB17" s="67"/>
    </row>
    <row r="18" spans="1:28" ht="26.25" thickBot="1" x14ac:dyDescent="0.3">
      <c r="A18" s="116"/>
      <c r="B18" s="14" t="s">
        <v>20</v>
      </c>
      <c r="C18" s="106"/>
      <c r="D18" s="107"/>
      <c r="E18" s="108">
        <v>1.8</v>
      </c>
      <c r="F18" s="109"/>
      <c r="G18" s="25" t="str">
        <f>'havi adatok'!$H$29</f>
        <v/>
      </c>
      <c r="H18" s="9" t="e">
        <f t="shared" si="3"/>
        <v>#VALUE!</v>
      </c>
      <c r="I18" s="117">
        <v>2</v>
      </c>
      <c r="J18" s="118"/>
      <c r="K18" s="24" t="str">
        <f>'havi adatok'!$H$32</f>
        <v/>
      </c>
      <c r="L18" s="10" t="e">
        <f t="shared" si="1"/>
        <v>#VALUE!</v>
      </c>
      <c r="M18" s="11">
        <v>2</v>
      </c>
      <c r="N18" s="24" t="str">
        <f>'havi adatok'!$H$33</f>
        <v/>
      </c>
      <c r="O18" s="12" t="e">
        <f t="shared" si="5"/>
        <v>#VALUE!</v>
      </c>
      <c r="P18" s="84"/>
      <c r="Q18" s="85"/>
      <c r="R18" s="85"/>
      <c r="S18" s="85"/>
      <c r="T18" s="86"/>
      <c r="U18" s="93"/>
      <c r="V18" s="94"/>
      <c r="W18" s="94"/>
      <c r="X18" s="94"/>
      <c r="Y18" s="95"/>
      <c r="Z18" s="66"/>
      <c r="AA18" s="66"/>
      <c r="AB18" s="67"/>
    </row>
    <row r="19" spans="1:28" ht="15.75" thickBot="1" x14ac:dyDescent="0.3">
      <c r="A19" s="114" t="s">
        <v>21</v>
      </c>
      <c r="B19" s="8" t="s">
        <v>22</v>
      </c>
      <c r="C19" s="106"/>
      <c r="D19" s="107"/>
      <c r="E19" s="108">
        <v>1</v>
      </c>
      <c r="F19" s="109"/>
      <c r="G19" s="25" t="str">
        <f>'havi adatok'!$H$29</f>
        <v/>
      </c>
      <c r="H19" s="9" t="e">
        <f t="shared" si="3"/>
        <v>#VALUE!</v>
      </c>
      <c r="I19" s="117">
        <v>1</v>
      </c>
      <c r="J19" s="118"/>
      <c r="K19" s="24" t="str">
        <f>'havi adatok'!$H$32</f>
        <v/>
      </c>
      <c r="L19" s="10" t="e">
        <f t="shared" si="1"/>
        <v>#VALUE!</v>
      </c>
      <c r="M19" s="11">
        <v>1</v>
      </c>
      <c r="N19" s="24" t="str">
        <f>'havi adatok'!$H$33</f>
        <v/>
      </c>
      <c r="O19" s="12" t="e">
        <f t="shared" si="5"/>
        <v>#VALUE!</v>
      </c>
      <c r="P19" s="84"/>
      <c r="Q19" s="85"/>
      <c r="R19" s="85"/>
      <c r="S19" s="85"/>
      <c r="T19" s="86"/>
      <c r="U19" s="93"/>
      <c r="V19" s="94"/>
      <c r="W19" s="94"/>
      <c r="X19" s="94"/>
      <c r="Y19" s="95"/>
      <c r="Z19" s="66"/>
      <c r="AA19" s="66"/>
      <c r="AB19" s="67"/>
    </row>
    <row r="20" spans="1:28" ht="15.75" thickBot="1" x14ac:dyDescent="0.3">
      <c r="A20" s="115"/>
      <c r="B20" s="8" t="s">
        <v>23</v>
      </c>
      <c r="C20" s="106"/>
      <c r="D20" s="107"/>
      <c r="E20" s="108">
        <v>1</v>
      </c>
      <c r="F20" s="109"/>
      <c r="G20" s="25" t="str">
        <f>'havi adatok'!$H$29</f>
        <v/>
      </c>
      <c r="H20" s="9" t="e">
        <f t="shared" si="3"/>
        <v>#VALUE!</v>
      </c>
      <c r="I20" s="117">
        <v>1</v>
      </c>
      <c r="J20" s="118"/>
      <c r="K20" s="24" t="str">
        <f>'havi adatok'!$H$32</f>
        <v/>
      </c>
      <c r="L20" s="10" t="e">
        <f t="shared" si="1"/>
        <v>#VALUE!</v>
      </c>
      <c r="M20" s="11">
        <v>1</v>
      </c>
      <c r="N20" s="24" t="str">
        <f>'havi adatok'!$H$33</f>
        <v/>
      </c>
      <c r="O20" s="12" t="e">
        <f t="shared" si="5"/>
        <v>#VALUE!</v>
      </c>
      <c r="P20" s="84"/>
      <c r="Q20" s="85"/>
      <c r="R20" s="85"/>
      <c r="S20" s="85"/>
      <c r="T20" s="86"/>
      <c r="U20" s="93"/>
      <c r="V20" s="94"/>
      <c r="W20" s="94"/>
      <c r="X20" s="94"/>
      <c r="Y20" s="95"/>
      <c r="Z20" s="66"/>
      <c r="AA20" s="66"/>
      <c r="AB20" s="67"/>
    </row>
    <row r="21" spans="1:28" ht="15.75" thickBot="1" x14ac:dyDescent="0.3">
      <c r="A21" s="115"/>
      <c r="B21" s="8" t="s">
        <v>24</v>
      </c>
      <c r="C21" s="106"/>
      <c r="D21" s="107"/>
      <c r="E21" s="108">
        <v>1</v>
      </c>
      <c r="F21" s="109"/>
      <c r="G21" s="25" t="str">
        <f>'havi adatok'!$H$29</f>
        <v/>
      </c>
      <c r="H21" s="9" t="e">
        <f t="shared" si="3"/>
        <v>#VALUE!</v>
      </c>
      <c r="I21" s="117">
        <v>1</v>
      </c>
      <c r="J21" s="118"/>
      <c r="K21" s="24" t="str">
        <f>'havi adatok'!$H$32</f>
        <v/>
      </c>
      <c r="L21" s="10" t="e">
        <f t="shared" si="1"/>
        <v>#VALUE!</v>
      </c>
      <c r="M21" s="11">
        <v>1</v>
      </c>
      <c r="N21" s="24" t="str">
        <f>'havi adatok'!$H$33</f>
        <v/>
      </c>
      <c r="O21" s="12" t="e">
        <f t="shared" si="5"/>
        <v>#VALUE!</v>
      </c>
      <c r="P21" s="84"/>
      <c r="Q21" s="85"/>
      <c r="R21" s="85"/>
      <c r="S21" s="85"/>
      <c r="T21" s="86"/>
      <c r="U21" s="93"/>
      <c r="V21" s="94"/>
      <c r="W21" s="94"/>
      <c r="X21" s="94"/>
      <c r="Y21" s="95"/>
      <c r="Z21" s="66"/>
      <c r="AA21" s="66"/>
      <c r="AB21" s="67"/>
    </row>
    <row r="22" spans="1:28" ht="15.75" thickBot="1" x14ac:dyDescent="0.3">
      <c r="A22" s="115"/>
      <c r="B22" s="8" t="s">
        <v>25</v>
      </c>
      <c r="C22" s="106"/>
      <c r="D22" s="107"/>
      <c r="E22" s="108">
        <v>1</v>
      </c>
      <c r="F22" s="109"/>
      <c r="G22" s="25" t="str">
        <f>'havi adatok'!$H$29</f>
        <v/>
      </c>
      <c r="H22" s="9" t="e">
        <f t="shared" si="3"/>
        <v>#VALUE!</v>
      </c>
      <c r="I22" s="117">
        <v>1</v>
      </c>
      <c r="J22" s="118"/>
      <c r="K22" s="24" t="str">
        <f>'havi adatok'!$H$32</f>
        <v/>
      </c>
      <c r="L22" s="10" t="e">
        <f t="shared" si="1"/>
        <v>#VALUE!</v>
      </c>
      <c r="M22" s="11">
        <v>1</v>
      </c>
      <c r="N22" s="24" t="str">
        <f>'havi adatok'!$H$33</f>
        <v/>
      </c>
      <c r="O22" s="12" t="e">
        <f t="shared" si="5"/>
        <v>#VALUE!</v>
      </c>
      <c r="P22" s="84"/>
      <c r="Q22" s="85"/>
      <c r="R22" s="85"/>
      <c r="S22" s="85"/>
      <c r="T22" s="86"/>
      <c r="U22" s="93"/>
      <c r="V22" s="94"/>
      <c r="W22" s="94"/>
      <c r="X22" s="94"/>
      <c r="Y22" s="95"/>
      <c r="Z22" s="66"/>
      <c r="AA22" s="66"/>
      <c r="AB22" s="67"/>
    </row>
    <row r="23" spans="1:28" ht="15.75" thickBot="1" x14ac:dyDescent="0.3">
      <c r="A23" s="116"/>
      <c r="B23" s="8" t="s">
        <v>26</v>
      </c>
      <c r="C23" s="106"/>
      <c r="D23" s="107"/>
      <c r="E23" s="108">
        <v>1</v>
      </c>
      <c r="F23" s="109"/>
      <c r="G23" s="25" t="str">
        <f>'havi adatok'!$H$29</f>
        <v/>
      </c>
      <c r="H23" s="9" t="e">
        <f t="shared" si="3"/>
        <v>#VALUE!</v>
      </c>
      <c r="I23" s="117">
        <v>1</v>
      </c>
      <c r="J23" s="118"/>
      <c r="K23" s="24" t="str">
        <f>'havi adatok'!$H$32</f>
        <v/>
      </c>
      <c r="L23" s="10" t="e">
        <f t="shared" si="1"/>
        <v>#VALUE!</v>
      </c>
      <c r="M23" s="11">
        <v>1</v>
      </c>
      <c r="N23" s="24" t="str">
        <f>'havi adatok'!$H$33</f>
        <v/>
      </c>
      <c r="O23" s="12" t="e">
        <f t="shared" si="5"/>
        <v>#VALUE!</v>
      </c>
      <c r="P23" s="84"/>
      <c r="Q23" s="85"/>
      <c r="R23" s="85"/>
      <c r="S23" s="85"/>
      <c r="T23" s="86"/>
      <c r="U23" s="93"/>
      <c r="V23" s="94"/>
      <c r="W23" s="94"/>
      <c r="X23" s="94"/>
      <c r="Y23" s="95"/>
      <c r="Z23" s="66"/>
      <c r="AA23" s="66"/>
      <c r="AB23" s="67"/>
    </row>
    <row r="24" spans="1:28" ht="15.75" thickBot="1" x14ac:dyDescent="0.3">
      <c r="A24" s="15" t="s">
        <v>27</v>
      </c>
      <c r="B24" s="8"/>
      <c r="C24" s="106"/>
      <c r="D24" s="107"/>
      <c r="E24" s="108">
        <v>2</v>
      </c>
      <c r="F24" s="109"/>
      <c r="G24" s="25" t="str">
        <f>'havi adatok'!$H$29</f>
        <v/>
      </c>
      <c r="H24" s="9" t="e">
        <f t="shared" si="3"/>
        <v>#VALUE!</v>
      </c>
      <c r="I24" s="117">
        <v>1</v>
      </c>
      <c r="J24" s="118"/>
      <c r="K24" s="24" t="str">
        <f>'havi adatok'!$H$32</f>
        <v/>
      </c>
      <c r="L24" s="10" t="e">
        <f t="shared" si="1"/>
        <v>#VALUE!</v>
      </c>
      <c r="M24" s="11">
        <v>1</v>
      </c>
      <c r="N24" s="24" t="str">
        <f>'havi adatok'!$H$33</f>
        <v/>
      </c>
      <c r="O24" s="12" t="e">
        <f t="shared" si="5"/>
        <v>#VALUE!</v>
      </c>
      <c r="P24" s="84"/>
      <c r="Q24" s="85"/>
      <c r="R24" s="85"/>
      <c r="S24" s="85"/>
      <c r="T24" s="86"/>
      <c r="U24" s="93"/>
      <c r="V24" s="94"/>
      <c r="W24" s="94"/>
      <c r="X24" s="94"/>
      <c r="Y24" s="95"/>
      <c r="Z24" s="66"/>
      <c r="AA24" s="66"/>
      <c r="AB24" s="67"/>
    </row>
    <row r="25" spans="1:28" ht="26.25" thickBot="1" x14ac:dyDescent="0.3">
      <c r="A25" s="114" t="s">
        <v>28</v>
      </c>
      <c r="B25" s="14" t="s">
        <v>29</v>
      </c>
      <c r="C25" s="106"/>
      <c r="D25" s="107"/>
      <c r="E25" s="108">
        <v>2</v>
      </c>
      <c r="F25" s="109"/>
      <c r="G25" s="25" t="str">
        <f>'havi adatok'!$H$29</f>
        <v/>
      </c>
      <c r="H25" s="9" t="e">
        <f t="shared" si="3"/>
        <v>#VALUE!</v>
      </c>
      <c r="I25" s="117">
        <v>1</v>
      </c>
      <c r="J25" s="118"/>
      <c r="K25" s="24" t="str">
        <f>'havi adatok'!$H$32</f>
        <v/>
      </c>
      <c r="L25" s="10" t="e">
        <f t="shared" si="1"/>
        <v>#VALUE!</v>
      </c>
      <c r="M25" s="11">
        <v>1</v>
      </c>
      <c r="N25" s="24" t="str">
        <f>'havi adatok'!$H$33</f>
        <v/>
      </c>
      <c r="O25" s="12" t="e">
        <f t="shared" si="5"/>
        <v>#VALUE!</v>
      </c>
      <c r="P25" s="84"/>
      <c r="Q25" s="85"/>
      <c r="R25" s="85"/>
      <c r="S25" s="85"/>
      <c r="T25" s="86"/>
      <c r="U25" s="93"/>
      <c r="V25" s="94"/>
      <c r="W25" s="94"/>
      <c r="X25" s="94"/>
      <c r="Y25" s="95"/>
      <c r="Z25" s="66"/>
      <c r="AA25" s="66"/>
      <c r="AB25" s="67"/>
    </row>
    <row r="26" spans="1:28" ht="15.75" thickBot="1" x14ac:dyDescent="0.3">
      <c r="A26" s="115"/>
      <c r="B26" s="8" t="s">
        <v>30</v>
      </c>
      <c r="C26" s="106"/>
      <c r="D26" s="107"/>
      <c r="E26" s="108">
        <v>2</v>
      </c>
      <c r="F26" s="109"/>
      <c r="G26" s="25" t="str">
        <f>'havi adatok'!$H$29</f>
        <v/>
      </c>
      <c r="H26" s="9" t="e">
        <f t="shared" si="3"/>
        <v>#VALUE!</v>
      </c>
      <c r="I26" s="117">
        <v>1.5</v>
      </c>
      <c r="J26" s="118"/>
      <c r="K26" s="24" t="str">
        <f>'havi adatok'!$H$32</f>
        <v/>
      </c>
      <c r="L26" s="10" t="e">
        <f t="shared" si="1"/>
        <v>#VALUE!</v>
      </c>
      <c r="M26" s="16">
        <v>1.5</v>
      </c>
      <c r="N26" s="24" t="str">
        <f>'havi adatok'!$H$33</f>
        <v/>
      </c>
      <c r="O26" s="12" t="e">
        <f t="shared" si="5"/>
        <v>#VALUE!</v>
      </c>
      <c r="P26" s="84"/>
      <c r="Q26" s="85"/>
      <c r="R26" s="85"/>
      <c r="S26" s="85"/>
      <c r="T26" s="86"/>
      <c r="U26" s="93"/>
      <c r="V26" s="94"/>
      <c r="W26" s="94"/>
      <c r="X26" s="94"/>
      <c r="Y26" s="95"/>
      <c r="Z26" s="66"/>
      <c r="AA26" s="66"/>
      <c r="AB26" s="67"/>
    </row>
    <row r="27" spans="1:28" ht="15.75" thickBot="1" x14ac:dyDescent="0.3">
      <c r="A27" s="116"/>
      <c r="B27" s="8" t="s">
        <v>31</v>
      </c>
      <c r="C27" s="106"/>
      <c r="D27" s="107"/>
      <c r="E27" s="77">
        <v>300</v>
      </c>
      <c r="F27" s="78"/>
      <c r="G27" s="25" t="str">
        <f>'havi adatok'!$H$29</f>
        <v/>
      </c>
      <c r="H27" s="6" t="e">
        <f t="shared" ref="H27" si="7">G27*E27</f>
        <v>#VALUE!</v>
      </c>
      <c r="I27" s="79">
        <v>4</v>
      </c>
      <c r="J27" s="80"/>
      <c r="K27" s="24" t="str">
        <f>'havi adatok'!$H$32</f>
        <v/>
      </c>
      <c r="L27" s="6" t="e">
        <f t="shared" ref="L27" si="8">I27*K27</f>
        <v>#VALUE!</v>
      </c>
      <c r="M27" s="7">
        <v>4</v>
      </c>
      <c r="N27" s="24" t="str">
        <f>'havi adatok'!$H$33</f>
        <v/>
      </c>
      <c r="O27" s="6" t="e">
        <f t="shared" ref="O27" si="9">N27*M27</f>
        <v>#VALUE!</v>
      </c>
      <c r="P27" s="84"/>
      <c r="Q27" s="85"/>
      <c r="R27" s="85"/>
      <c r="S27" s="85"/>
      <c r="T27" s="86"/>
      <c r="U27" s="93"/>
      <c r="V27" s="94"/>
      <c r="W27" s="94"/>
      <c r="X27" s="94"/>
      <c r="Y27" s="95"/>
      <c r="Z27" s="66"/>
      <c r="AA27" s="66"/>
      <c r="AB27" s="67"/>
    </row>
    <row r="28" spans="1:28" ht="15.75" thickBot="1" x14ac:dyDescent="0.3">
      <c r="A28" s="15" t="s">
        <v>32</v>
      </c>
      <c r="B28" s="106" t="s">
        <v>33</v>
      </c>
      <c r="C28" s="130"/>
      <c r="D28" s="130"/>
      <c r="E28" s="130"/>
      <c r="F28" s="130"/>
      <c r="G28" s="130"/>
      <c r="H28" s="130"/>
      <c r="I28" s="130"/>
      <c r="J28" s="131"/>
      <c r="K28" s="132"/>
      <c r="L28" s="107"/>
      <c r="M28" s="5"/>
      <c r="N28" s="106"/>
      <c r="O28" s="107"/>
      <c r="P28" s="87"/>
      <c r="Q28" s="88"/>
      <c r="R28" s="88"/>
      <c r="S28" s="88"/>
      <c r="T28" s="89"/>
      <c r="U28" s="96"/>
      <c r="V28" s="97"/>
      <c r="W28" s="97"/>
      <c r="X28" s="97"/>
      <c r="Y28" s="98"/>
      <c r="Z28" s="68"/>
      <c r="AA28" s="68"/>
      <c r="AB28" s="69"/>
    </row>
    <row r="29" spans="1:28" ht="15.75" thickBot="1" x14ac:dyDescent="0.3">
      <c r="A29" s="133" t="s">
        <v>34</v>
      </c>
      <c r="B29" s="134"/>
      <c r="C29" s="134"/>
      <c r="D29" s="134"/>
      <c r="E29" s="134"/>
      <c r="F29" s="134"/>
      <c r="G29" s="134"/>
      <c r="H29" s="134"/>
      <c r="I29" s="134"/>
      <c r="J29" s="134"/>
      <c r="K29" s="134"/>
      <c r="L29" s="134"/>
      <c r="M29" s="134"/>
      <c r="N29" s="134"/>
      <c r="O29" s="134"/>
      <c r="P29" s="134"/>
      <c r="Q29" s="134"/>
      <c r="R29" s="134"/>
      <c r="S29" s="134"/>
      <c r="T29" s="134"/>
      <c r="U29" s="134"/>
      <c r="V29" s="134"/>
      <c r="W29" s="134"/>
      <c r="X29" s="134"/>
      <c r="Y29" s="134"/>
      <c r="Z29" s="134"/>
      <c r="AA29" s="134"/>
      <c r="AB29" s="135"/>
    </row>
    <row r="30" spans="1:28" x14ac:dyDescent="0.25">
      <c r="A30" s="136" t="s">
        <v>35</v>
      </c>
      <c r="B30" s="137"/>
      <c r="C30" s="137"/>
      <c r="D30" s="137"/>
      <c r="E30" s="137"/>
      <c r="F30" s="137"/>
      <c r="G30" s="137"/>
      <c r="H30" s="137"/>
      <c r="I30" s="137"/>
      <c r="J30" s="137"/>
      <c r="K30" s="137"/>
      <c r="L30" s="137"/>
      <c r="M30" s="137"/>
      <c r="N30" s="137"/>
      <c r="O30" s="137"/>
      <c r="P30" s="137"/>
      <c r="Q30" s="137"/>
      <c r="R30" s="137"/>
      <c r="S30" s="137"/>
      <c r="T30" s="137"/>
      <c r="U30" s="137"/>
      <c r="V30" s="137"/>
      <c r="W30" s="137"/>
      <c r="X30" s="137"/>
      <c r="Y30" s="137"/>
      <c r="Z30" s="137"/>
      <c r="AA30" s="137"/>
      <c r="AB30" s="138"/>
    </row>
    <row r="31" spans="1:28" ht="15.75" thickBot="1" x14ac:dyDescent="0.3">
      <c r="A31" s="139"/>
      <c r="B31" s="140"/>
      <c r="C31" s="140"/>
      <c r="D31" s="140"/>
      <c r="E31" s="140"/>
      <c r="F31" s="140"/>
      <c r="G31" s="140"/>
      <c r="H31" s="140"/>
      <c r="I31" s="140"/>
      <c r="J31" s="140"/>
      <c r="K31" s="140"/>
      <c r="L31" s="140"/>
      <c r="M31" s="140"/>
      <c r="N31" s="140"/>
      <c r="O31" s="140"/>
      <c r="P31" s="140"/>
      <c r="Q31" s="140"/>
      <c r="R31" s="140"/>
      <c r="S31" s="140"/>
      <c r="T31" s="140"/>
      <c r="U31" s="140"/>
      <c r="V31" s="140"/>
      <c r="W31" s="140"/>
      <c r="X31" s="140"/>
      <c r="Y31" s="140"/>
      <c r="Z31" s="140"/>
      <c r="AA31" s="140"/>
      <c r="AB31" s="141"/>
    </row>
    <row r="32" spans="1:28" ht="15" customHeight="1" x14ac:dyDescent="0.25">
      <c r="B32" s="129"/>
      <c r="C32" s="129"/>
      <c r="D32" s="129"/>
      <c r="E32" s="129"/>
      <c r="F32" s="129"/>
      <c r="G32" s="129"/>
      <c r="H32" s="129"/>
      <c r="I32" s="129"/>
      <c r="J32" s="129"/>
      <c r="K32" s="129"/>
      <c r="L32" s="129"/>
      <c r="M32" s="129"/>
      <c r="N32" s="129"/>
      <c r="O32" s="129"/>
      <c r="P32" s="129"/>
      <c r="Q32" s="129"/>
      <c r="R32" s="129"/>
      <c r="S32" s="129"/>
      <c r="T32" s="129"/>
      <c r="U32" s="129"/>
      <c r="V32" s="129"/>
      <c r="W32" s="129"/>
      <c r="X32" s="129"/>
      <c r="Y32" s="129"/>
      <c r="Z32" s="129"/>
    </row>
  </sheetData>
  <mergeCells count="120">
    <mergeCell ref="A30:AB31"/>
    <mergeCell ref="B32:C32"/>
    <mergeCell ref="D32:E32"/>
    <mergeCell ref="F32:G32"/>
    <mergeCell ref="H32:I32"/>
    <mergeCell ref="J32:K32"/>
    <mergeCell ref="L32:N32"/>
    <mergeCell ref="O32:U32"/>
    <mergeCell ref="V32:X32"/>
    <mergeCell ref="Y32:Z32"/>
    <mergeCell ref="A29:AB29"/>
    <mergeCell ref="C26:D26"/>
    <mergeCell ref="E26:F26"/>
    <mergeCell ref="I26:J26"/>
    <mergeCell ref="A25:A27"/>
    <mergeCell ref="C25:D25"/>
    <mergeCell ref="E25:F25"/>
    <mergeCell ref="I25:J25"/>
    <mergeCell ref="C27:D27"/>
    <mergeCell ref="E27:F27"/>
    <mergeCell ref="I27:J27"/>
    <mergeCell ref="C24:D24"/>
    <mergeCell ref="E24:F24"/>
    <mergeCell ref="I24:J24"/>
    <mergeCell ref="C23:D23"/>
    <mergeCell ref="E23:F23"/>
    <mergeCell ref="I23:J23"/>
    <mergeCell ref="B28:J28"/>
    <mergeCell ref="K28:L28"/>
    <mergeCell ref="N28:O28"/>
    <mergeCell ref="C21:D21"/>
    <mergeCell ref="E21:F21"/>
    <mergeCell ref="I21:J21"/>
    <mergeCell ref="C22:D22"/>
    <mergeCell ref="E22:F22"/>
    <mergeCell ref="I22:J22"/>
    <mergeCell ref="C20:D20"/>
    <mergeCell ref="E20:F20"/>
    <mergeCell ref="I20:J20"/>
    <mergeCell ref="E11:F11"/>
    <mergeCell ref="I11:J11"/>
    <mergeCell ref="W12:Y12"/>
    <mergeCell ref="A13:A18"/>
    <mergeCell ref="C13:D13"/>
    <mergeCell ref="E13:F13"/>
    <mergeCell ref="I13:J13"/>
    <mergeCell ref="U13:Y28"/>
    <mergeCell ref="C14:D14"/>
    <mergeCell ref="A11:A12"/>
    <mergeCell ref="E14:F14"/>
    <mergeCell ref="I14:J14"/>
    <mergeCell ref="C15:D15"/>
    <mergeCell ref="E15:F15"/>
    <mergeCell ref="I15:J15"/>
    <mergeCell ref="C18:D18"/>
    <mergeCell ref="E18:F18"/>
    <mergeCell ref="I18:J18"/>
    <mergeCell ref="C17:D17"/>
    <mergeCell ref="E17:F17"/>
    <mergeCell ref="A19:A23"/>
    <mergeCell ref="C19:D19"/>
    <mergeCell ref="E19:F19"/>
    <mergeCell ref="I19:J19"/>
    <mergeCell ref="B16:B17"/>
    <mergeCell ref="C16:D16"/>
    <mergeCell ref="E16:F16"/>
    <mergeCell ref="M16:M17"/>
    <mergeCell ref="N16:N17"/>
    <mergeCell ref="O16:O17"/>
    <mergeCell ref="I16:J17"/>
    <mergeCell ref="K16:K17"/>
    <mergeCell ref="I5:L5"/>
    <mergeCell ref="M5:O5"/>
    <mergeCell ref="E6:F6"/>
    <mergeCell ref="I6:J6"/>
    <mergeCell ref="L16:L17"/>
    <mergeCell ref="C9:D9"/>
    <mergeCell ref="E9:F9"/>
    <mergeCell ref="I9:J9"/>
    <mergeCell ref="C7:D7"/>
    <mergeCell ref="E7:F7"/>
    <mergeCell ref="I7:J7"/>
    <mergeCell ref="C8:D8"/>
    <mergeCell ref="C10:D10"/>
    <mergeCell ref="E10:F10"/>
    <mergeCell ref="I10:J10"/>
    <mergeCell ref="E8:F8"/>
    <mergeCell ref="A1:AB1"/>
    <mergeCell ref="A2:AB2"/>
    <mergeCell ref="A3:AB3"/>
    <mergeCell ref="A4:A6"/>
    <mergeCell ref="B4:B6"/>
    <mergeCell ref="C4:D6"/>
    <mergeCell ref="E4:Y4"/>
    <mergeCell ref="Z4:AB4"/>
    <mergeCell ref="E5:H5"/>
    <mergeCell ref="U5:Y5"/>
    <mergeCell ref="Z5:AB28"/>
    <mergeCell ref="U6:W6"/>
    <mergeCell ref="A9:A10"/>
    <mergeCell ref="X6:Y6"/>
    <mergeCell ref="A7:A8"/>
    <mergeCell ref="U7:Y10"/>
    <mergeCell ref="I8:J8"/>
    <mergeCell ref="U11:V11"/>
    <mergeCell ref="W11:Y11"/>
    <mergeCell ref="C12:D12"/>
    <mergeCell ref="E12:F12"/>
    <mergeCell ref="I12:J12"/>
    <mergeCell ref="U12:V12"/>
    <mergeCell ref="C11:D11"/>
    <mergeCell ref="P5:T5"/>
    <mergeCell ref="P6:R6"/>
    <mergeCell ref="S6:T6"/>
    <mergeCell ref="P7:T10"/>
    <mergeCell ref="P11:Q11"/>
    <mergeCell ref="R11:T11"/>
    <mergeCell ref="P12:Q12"/>
    <mergeCell ref="R12:T12"/>
    <mergeCell ref="P13:T28"/>
  </mergeCells>
  <printOptions horizontalCentered="1" verticalCentered="1"/>
  <pageMargins left="0.23622047244094491" right="0.27559055118110237" top="0.74803149606299213" bottom="0.74803149606299213" header="0.31496062992125984" footer="0.31496062992125984"/>
  <pageSetup paperSize="9" scale="6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5"/>
  <sheetViews>
    <sheetView zoomScaleNormal="100" zoomScaleSheetLayoutView="100" workbookViewId="0">
      <selection activeCell="F36" sqref="F36"/>
    </sheetView>
  </sheetViews>
  <sheetFormatPr defaultColWidth="9.140625" defaultRowHeight="12" x14ac:dyDescent="0.2"/>
  <cols>
    <col min="1" max="1" width="33.5703125" style="22" bestFit="1" customWidth="1"/>
    <col min="2" max="2" width="16.140625" style="22" bestFit="1" customWidth="1"/>
    <col min="3" max="3" width="12.5703125" style="22" bestFit="1" customWidth="1"/>
    <col min="4" max="4" width="14.140625" style="22" customWidth="1"/>
    <col min="5" max="5" width="12.7109375" style="22" bestFit="1" customWidth="1"/>
    <col min="6" max="6" width="10.42578125" style="22" customWidth="1"/>
    <col min="7" max="14" width="5.7109375" style="22" customWidth="1"/>
    <col min="15" max="15" width="12.7109375" style="22" bestFit="1" customWidth="1"/>
    <col min="16" max="16384" width="9.140625" style="22"/>
  </cols>
  <sheetData>
    <row r="1" spans="1:16" x14ac:dyDescent="0.2">
      <c r="C1" s="23"/>
    </row>
    <row r="2" spans="1:16" hidden="1" x14ac:dyDescent="0.2"/>
    <row r="3" spans="1:16" hidden="1" x14ac:dyDescent="0.2">
      <c r="C3" s="19" t="s">
        <v>38</v>
      </c>
      <c r="D3" s="19" t="s">
        <v>39</v>
      </c>
    </row>
    <row r="4" spans="1:16" hidden="1" x14ac:dyDescent="0.2">
      <c r="A4" s="22" t="s">
        <v>37</v>
      </c>
      <c r="B4" s="20">
        <v>8627348.0350001603</v>
      </c>
      <c r="C4" s="17">
        <v>319028307.92000008</v>
      </c>
      <c r="D4" s="17">
        <v>40941551.329999976</v>
      </c>
      <c r="E4" s="17">
        <f>SUM(C4:D4)</f>
        <v>359969859.25000006</v>
      </c>
      <c r="F4" s="21">
        <f>E4/B4</f>
        <v>41.724277007215157</v>
      </c>
    </row>
    <row r="5" spans="1:16" hidden="1" x14ac:dyDescent="0.2">
      <c r="A5" s="22" t="s">
        <v>36</v>
      </c>
      <c r="B5" s="22">
        <v>8825.2999999999993</v>
      </c>
      <c r="C5" s="17">
        <v>28406108</v>
      </c>
      <c r="D5" s="17">
        <v>35720445</v>
      </c>
      <c r="E5" s="17">
        <f>SUM(C5:D5)</f>
        <v>64126553</v>
      </c>
      <c r="F5" s="21">
        <f>E5/B5</f>
        <v>7266.2179189376002</v>
      </c>
    </row>
    <row r="6" spans="1:16" hidden="1" x14ac:dyDescent="0.2"/>
    <row r="7" spans="1:16" hidden="1" x14ac:dyDescent="0.2">
      <c r="B7" s="18">
        <v>25000000</v>
      </c>
      <c r="C7" s="23">
        <f>C4/B4*B7</f>
        <v>924468059.6683327</v>
      </c>
      <c r="D7" s="17">
        <f>D4/4*12</f>
        <v>122824653.98999992</v>
      </c>
      <c r="E7" s="17">
        <f>SUM(C7:D7)</f>
        <v>1047292713.6583326</v>
      </c>
      <c r="F7" s="21">
        <f>E7/B7</f>
        <v>41.891708546333305</v>
      </c>
    </row>
    <row r="8" spans="1:16" ht="15" x14ac:dyDescent="0.25">
      <c r="A8" s="143" t="s">
        <v>52</v>
      </c>
      <c r="B8" s="143"/>
      <c r="C8" s="143"/>
      <c r="D8" s="143"/>
      <c r="E8" s="143"/>
      <c r="F8" s="143"/>
      <c r="G8" s="143"/>
      <c r="H8" s="143"/>
      <c r="I8" s="143"/>
      <c r="J8" s="143"/>
      <c r="K8" s="143"/>
      <c r="L8" s="143"/>
      <c r="M8" s="143"/>
      <c r="N8" s="143"/>
      <c r="O8" s="143"/>
    </row>
    <row r="9" spans="1:16" ht="15.75" x14ac:dyDescent="0.2">
      <c r="A9" s="144" t="s">
        <v>43</v>
      </c>
      <c r="B9" s="144"/>
      <c r="C9" s="144"/>
      <c r="D9" s="144"/>
      <c r="E9" s="144"/>
      <c r="F9" s="144"/>
      <c r="G9" s="144"/>
      <c r="H9" s="144"/>
      <c r="I9" s="144"/>
      <c r="J9" s="144"/>
      <c r="K9" s="144"/>
      <c r="L9" s="144"/>
      <c r="M9" s="144"/>
      <c r="N9" s="144"/>
      <c r="O9" s="35" t="s">
        <v>51</v>
      </c>
    </row>
    <row r="10" spans="1:16" x14ac:dyDescent="0.2">
      <c r="A10" s="26" t="s">
        <v>44</v>
      </c>
      <c r="B10" s="27" t="s">
        <v>45</v>
      </c>
      <c r="C10" s="27">
        <v>1</v>
      </c>
      <c r="D10" s="27">
        <v>2</v>
      </c>
      <c r="E10" s="27">
        <v>3</v>
      </c>
      <c r="F10" s="27">
        <v>4</v>
      </c>
      <c r="G10" s="27">
        <v>5</v>
      </c>
      <c r="H10" s="27">
        <v>6</v>
      </c>
      <c r="I10" s="27">
        <v>7</v>
      </c>
      <c r="J10" s="27">
        <v>8</v>
      </c>
      <c r="K10" s="27">
        <v>9</v>
      </c>
      <c r="L10" s="27">
        <v>10</v>
      </c>
      <c r="M10" s="27">
        <v>11</v>
      </c>
      <c r="N10" s="27">
        <v>12</v>
      </c>
      <c r="O10" s="27" t="s">
        <v>50</v>
      </c>
    </row>
    <row r="11" spans="1:16" x14ac:dyDescent="0.2">
      <c r="A11" s="28" t="s">
        <v>37</v>
      </c>
      <c r="B11" s="29">
        <v>2025</v>
      </c>
      <c r="C11" s="30">
        <v>351586349</v>
      </c>
      <c r="D11" s="30">
        <v>311171418</v>
      </c>
      <c r="E11" s="30">
        <v>323959257</v>
      </c>
      <c r="F11" s="30"/>
      <c r="G11" s="30"/>
      <c r="H11" s="30"/>
      <c r="I11" s="30"/>
      <c r="J11" s="30"/>
      <c r="K11" s="30"/>
      <c r="L11" s="30"/>
      <c r="M11" s="30"/>
      <c r="N11" s="30"/>
      <c r="O11" s="30">
        <f>SUM(C11:N11)</f>
        <v>986717024</v>
      </c>
      <c r="P11" s="43"/>
    </row>
    <row r="12" spans="1:16" x14ac:dyDescent="0.2">
      <c r="A12" s="28" t="s">
        <v>46</v>
      </c>
      <c r="B12" s="29">
        <v>2025</v>
      </c>
      <c r="C12" s="30">
        <v>301894829</v>
      </c>
      <c r="D12" s="30">
        <v>227998324</v>
      </c>
      <c r="E12" s="30">
        <v>181257899</v>
      </c>
      <c r="F12" s="30"/>
      <c r="G12" s="30"/>
      <c r="H12" s="30"/>
      <c r="I12" s="30"/>
      <c r="J12" s="30"/>
      <c r="K12" s="30"/>
      <c r="L12" s="30"/>
      <c r="M12" s="30"/>
      <c r="N12" s="30"/>
      <c r="O12" s="30">
        <f t="shared" ref="O12" si="0">SUM(C12:N12)</f>
        <v>711151052</v>
      </c>
      <c r="P12" s="43"/>
    </row>
    <row r="13" spans="1:16" x14ac:dyDescent="0.2">
      <c r="A13" s="28" t="s">
        <v>47</v>
      </c>
      <c r="B13" s="29">
        <v>2025</v>
      </c>
      <c r="C13" s="30">
        <v>60735545.329999998</v>
      </c>
      <c r="D13" s="30">
        <v>49501701</v>
      </c>
      <c r="E13" s="30">
        <v>37084405</v>
      </c>
      <c r="F13" s="30"/>
      <c r="G13" s="30"/>
      <c r="H13" s="30"/>
      <c r="I13" s="30"/>
      <c r="J13" s="30"/>
      <c r="K13" s="30"/>
      <c r="L13" s="30"/>
      <c r="M13" s="30"/>
      <c r="N13" s="30"/>
      <c r="O13" s="30">
        <f t="shared" ref="O13" si="1">SUM(C13:N13)</f>
        <v>147321651.32999998</v>
      </c>
      <c r="P13" s="43"/>
    </row>
    <row r="14" spans="1:16" x14ac:dyDescent="0.2">
      <c r="A14" s="31" t="s">
        <v>7</v>
      </c>
      <c r="B14" s="29">
        <v>2025</v>
      </c>
      <c r="C14" s="30">
        <v>32106343</v>
      </c>
      <c r="D14" s="30">
        <v>35683950.43</v>
      </c>
      <c r="E14" s="30">
        <v>42583483.079999998</v>
      </c>
      <c r="F14" s="30"/>
      <c r="G14" s="30"/>
      <c r="H14" s="30"/>
      <c r="I14" s="30"/>
      <c r="J14" s="30"/>
      <c r="K14" s="30"/>
      <c r="L14" s="30"/>
      <c r="M14" s="30"/>
      <c r="N14" s="30"/>
      <c r="O14" s="30">
        <f t="shared" ref="O14" si="2">SUM(C14:N14)</f>
        <v>110373776.51000001</v>
      </c>
      <c r="P14" s="43"/>
    </row>
    <row r="15" spans="1:16" x14ac:dyDescent="0.2">
      <c r="A15" s="31" t="s">
        <v>8</v>
      </c>
      <c r="B15" s="29">
        <v>2025</v>
      </c>
      <c r="C15" s="30">
        <v>49714362</v>
      </c>
      <c r="D15" s="30">
        <v>53320335</v>
      </c>
      <c r="E15" s="30">
        <v>65404878</v>
      </c>
      <c r="F15" s="30"/>
      <c r="G15" s="30"/>
      <c r="H15" s="30"/>
      <c r="I15" s="30"/>
      <c r="J15" s="30"/>
      <c r="K15" s="30"/>
      <c r="L15" s="30"/>
      <c r="M15" s="30"/>
      <c r="N15" s="30"/>
      <c r="O15" s="30">
        <f t="shared" ref="O15" si="3">SUM(C15:N15)</f>
        <v>168439575</v>
      </c>
      <c r="P15" s="43"/>
    </row>
    <row r="16" spans="1:16" x14ac:dyDescent="0.2">
      <c r="O16" s="17"/>
      <c r="P16" s="43"/>
    </row>
    <row r="17" spans="1:16" x14ac:dyDescent="0.2"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</row>
    <row r="18" spans="1:16" ht="31.5" customHeight="1" x14ac:dyDescent="0.2">
      <c r="A18" s="144" t="s">
        <v>48</v>
      </c>
      <c r="B18" s="144"/>
      <c r="C18" s="144"/>
      <c r="D18" s="144"/>
      <c r="E18" s="144"/>
      <c r="F18" s="144"/>
      <c r="G18" s="144"/>
      <c r="H18" s="144"/>
      <c r="I18" s="144"/>
      <c r="J18" s="144"/>
      <c r="K18" s="144"/>
      <c r="L18" s="144"/>
      <c r="M18" s="144"/>
      <c r="N18" s="144"/>
      <c r="O18" s="35" t="s">
        <v>51</v>
      </c>
    </row>
    <row r="19" spans="1:16" x14ac:dyDescent="0.2">
      <c r="A19" s="32" t="s">
        <v>44</v>
      </c>
      <c r="B19" s="33" t="s">
        <v>45</v>
      </c>
      <c r="C19" s="33">
        <v>1</v>
      </c>
      <c r="D19" s="33">
        <v>2</v>
      </c>
      <c r="E19" s="33">
        <v>3</v>
      </c>
      <c r="F19" s="33">
        <v>4</v>
      </c>
      <c r="G19" s="33">
        <v>5</v>
      </c>
      <c r="H19" s="33">
        <v>6</v>
      </c>
      <c r="I19" s="27">
        <v>7</v>
      </c>
      <c r="J19" s="27">
        <v>8</v>
      </c>
      <c r="K19" s="27">
        <v>9</v>
      </c>
      <c r="L19" s="27">
        <v>10</v>
      </c>
      <c r="M19" s="27">
        <v>11</v>
      </c>
      <c r="N19" s="27">
        <v>12</v>
      </c>
      <c r="O19" s="27" t="s">
        <v>50</v>
      </c>
    </row>
    <row r="20" spans="1:16" x14ac:dyDescent="0.2">
      <c r="A20" s="28" t="s">
        <v>37</v>
      </c>
      <c r="B20" s="29">
        <v>2025</v>
      </c>
      <c r="C20" s="39">
        <v>3852427.4300000011</v>
      </c>
      <c r="D20" s="39">
        <v>3276313.1149999988</v>
      </c>
      <c r="E20" s="39">
        <v>3306598.9780000006</v>
      </c>
      <c r="F20" s="39"/>
      <c r="G20" s="39"/>
      <c r="H20" s="39"/>
      <c r="I20" s="39"/>
      <c r="J20" s="39"/>
      <c r="K20" s="39"/>
      <c r="L20" s="39"/>
      <c r="M20" s="39"/>
      <c r="N20" s="39"/>
      <c r="O20" s="39">
        <f>SUM(C20:N20)</f>
        <v>10435339.523</v>
      </c>
      <c r="P20" s="43"/>
    </row>
    <row r="21" spans="1:16" x14ac:dyDescent="0.2">
      <c r="A21" s="28" t="s">
        <v>46</v>
      </c>
      <c r="B21" s="29">
        <v>2025</v>
      </c>
      <c r="C21" s="40">
        <v>45400225</v>
      </c>
      <c r="D21" s="40">
        <v>33751928.174763612</v>
      </c>
      <c r="E21" s="40">
        <v>26407167</v>
      </c>
      <c r="F21" s="40"/>
      <c r="G21" s="40"/>
      <c r="H21" s="40"/>
      <c r="I21" s="40"/>
      <c r="J21" s="40"/>
      <c r="K21" s="40"/>
      <c r="L21" s="40"/>
      <c r="M21" s="40"/>
      <c r="N21" s="40"/>
      <c r="O21" s="40">
        <f t="shared" ref="O21" si="4">SUM(C21:N21)</f>
        <v>105559320.17476362</v>
      </c>
      <c r="P21" s="43"/>
    </row>
    <row r="22" spans="1:16" x14ac:dyDescent="0.2">
      <c r="A22" s="28" t="s">
        <v>47</v>
      </c>
      <c r="B22" s="29">
        <v>2025</v>
      </c>
      <c r="C22" s="41">
        <v>6132.4359000000013</v>
      </c>
      <c r="D22" s="41">
        <v>4723.4202999999998</v>
      </c>
      <c r="E22" s="41">
        <v>3308.1937000000003</v>
      </c>
      <c r="F22" s="41"/>
      <c r="G22" s="41"/>
      <c r="H22" s="41"/>
      <c r="I22" s="41"/>
      <c r="J22" s="41"/>
      <c r="K22" s="41"/>
      <c r="L22" s="41"/>
      <c r="M22" s="41"/>
      <c r="N22" s="41"/>
      <c r="O22" s="41">
        <f t="shared" ref="O22" si="5">SUM(C22:N22)</f>
        <v>14164.049900000002</v>
      </c>
      <c r="P22" s="43"/>
    </row>
    <row r="23" spans="1:16" x14ac:dyDescent="0.2">
      <c r="A23" s="28" t="s">
        <v>7</v>
      </c>
      <c r="B23" s="29">
        <v>2025</v>
      </c>
      <c r="C23" s="42">
        <v>38272</v>
      </c>
      <c r="D23" s="42">
        <v>43543</v>
      </c>
      <c r="E23" s="42">
        <v>52601</v>
      </c>
      <c r="F23" s="42"/>
      <c r="G23" s="42"/>
      <c r="H23" s="42"/>
      <c r="I23" s="42"/>
      <c r="J23" s="42"/>
      <c r="K23" s="42"/>
      <c r="L23" s="42"/>
      <c r="M23" s="42"/>
      <c r="N23" s="42"/>
      <c r="O23" s="42">
        <f t="shared" ref="O23" si="6">SUM(C23:N23)</f>
        <v>134416</v>
      </c>
      <c r="P23" s="43"/>
    </row>
    <row r="24" spans="1:16" x14ac:dyDescent="0.2">
      <c r="A24" s="28" t="s">
        <v>8</v>
      </c>
      <c r="B24" s="29">
        <v>2025</v>
      </c>
      <c r="C24" s="42">
        <v>37940</v>
      </c>
      <c r="D24" s="42">
        <v>41638</v>
      </c>
      <c r="E24" s="42">
        <v>50965</v>
      </c>
      <c r="F24" s="42"/>
      <c r="G24" s="42"/>
      <c r="H24" s="42"/>
      <c r="I24" s="42"/>
      <c r="J24" s="42"/>
      <c r="K24" s="42"/>
      <c r="L24" s="42"/>
      <c r="M24" s="42"/>
      <c r="N24" s="42"/>
      <c r="O24" s="42">
        <f t="shared" ref="O24" si="7">SUM(C24:N24)</f>
        <v>130543</v>
      </c>
      <c r="P24" s="43"/>
    </row>
    <row r="27" spans="1:16" ht="18.75" x14ac:dyDescent="0.2">
      <c r="A27" s="142" t="s">
        <v>49</v>
      </c>
      <c r="B27" s="142"/>
      <c r="C27" s="142"/>
      <c r="D27" s="142"/>
      <c r="E27" s="142"/>
      <c r="F27" s="142"/>
      <c r="G27" s="142"/>
      <c r="H27" s="142"/>
      <c r="I27" s="142"/>
      <c r="J27" s="142"/>
      <c r="K27" s="142"/>
      <c r="L27" s="142"/>
      <c r="M27" s="142"/>
      <c r="N27" s="142"/>
      <c r="O27" s="35" t="s">
        <v>51</v>
      </c>
    </row>
    <row r="28" spans="1:16" x14ac:dyDescent="0.2">
      <c r="A28" s="32" t="s">
        <v>44</v>
      </c>
      <c r="B28" s="33" t="s">
        <v>45</v>
      </c>
      <c r="C28" s="33">
        <v>1</v>
      </c>
      <c r="D28" s="33">
        <v>2</v>
      </c>
      <c r="E28" s="33">
        <v>3</v>
      </c>
      <c r="F28" s="33">
        <v>4</v>
      </c>
      <c r="G28" s="33">
        <v>5</v>
      </c>
      <c r="H28" s="33">
        <v>6</v>
      </c>
      <c r="I28" s="27">
        <v>7</v>
      </c>
      <c r="J28" s="27">
        <v>8</v>
      </c>
      <c r="K28" s="27">
        <v>9</v>
      </c>
      <c r="L28" s="27">
        <v>10</v>
      </c>
      <c r="M28" s="27">
        <v>11</v>
      </c>
      <c r="N28" s="27">
        <v>12</v>
      </c>
      <c r="O28" s="27" t="s">
        <v>50</v>
      </c>
    </row>
    <row r="29" spans="1:16" x14ac:dyDescent="0.2">
      <c r="A29" s="28" t="s">
        <v>37</v>
      </c>
      <c r="B29" s="29">
        <v>2025</v>
      </c>
      <c r="C29" s="36">
        <f t="shared" ref="C29:H29" si="8">IFERROR(C11/C20,"")</f>
        <v>91.263587799757701</v>
      </c>
      <c r="D29" s="36">
        <f t="shared" si="8"/>
        <v>94.976092662010458</v>
      </c>
      <c r="E29" s="36">
        <f t="shared" si="8"/>
        <v>97.97355505019452</v>
      </c>
      <c r="F29" s="36" t="str">
        <f t="shared" si="8"/>
        <v/>
      </c>
      <c r="G29" s="36" t="str">
        <f t="shared" si="8"/>
        <v/>
      </c>
      <c r="H29" s="36" t="str">
        <f t="shared" si="8"/>
        <v/>
      </c>
      <c r="I29" s="36" t="str">
        <f t="shared" ref="I29:N33" si="9">IFERROR(I11/I20,"")</f>
        <v/>
      </c>
      <c r="J29" s="36" t="str">
        <f t="shared" si="9"/>
        <v/>
      </c>
      <c r="K29" s="36" t="str">
        <f t="shared" si="9"/>
        <v/>
      </c>
      <c r="L29" s="36" t="str">
        <f t="shared" si="9"/>
        <v/>
      </c>
      <c r="M29" s="36" t="str">
        <f t="shared" si="9"/>
        <v/>
      </c>
      <c r="N29" s="36" t="str">
        <f t="shared" si="9"/>
        <v/>
      </c>
      <c r="O29" s="36">
        <f>O11/O20</f>
        <v>94.555334958218396</v>
      </c>
    </row>
    <row r="30" spans="1:16" x14ac:dyDescent="0.2">
      <c r="A30" s="28" t="s">
        <v>46</v>
      </c>
      <c r="B30" s="29">
        <v>2025</v>
      </c>
      <c r="C30" s="37">
        <f>IFERROR(C12/C21*1000,"")</f>
        <v>6649.6328817753656</v>
      </c>
      <c r="D30" s="37">
        <f t="shared" ref="D30:N30" si="10">IFERROR(D12/D21*1000,"")</f>
        <v>6755.1199688341012</v>
      </c>
      <c r="E30" s="37">
        <f t="shared" si="10"/>
        <v>6863.9660967797108</v>
      </c>
      <c r="F30" s="37" t="str">
        <f t="shared" si="10"/>
        <v/>
      </c>
      <c r="G30" s="37" t="str">
        <f t="shared" si="10"/>
        <v/>
      </c>
      <c r="H30" s="37" t="str">
        <f t="shared" si="10"/>
        <v/>
      </c>
      <c r="I30" s="37" t="str">
        <f t="shared" si="10"/>
        <v/>
      </c>
      <c r="J30" s="37" t="str">
        <f t="shared" si="10"/>
        <v/>
      </c>
      <c r="K30" s="37" t="str">
        <f t="shared" si="10"/>
        <v/>
      </c>
      <c r="L30" s="37" t="str">
        <f t="shared" si="10"/>
        <v/>
      </c>
      <c r="M30" s="37" t="str">
        <f t="shared" si="10"/>
        <v/>
      </c>
      <c r="N30" s="37" t="str">
        <f t="shared" si="10"/>
        <v/>
      </c>
      <c r="O30" s="37">
        <f>O12/O21*1000</f>
        <v>6736.9802194881604</v>
      </c>
    </row>
    <row r="31" spans="1:16" x14ac:dyDescent="0.2">
      <c r="A31" s="28" t="s">
        <v>47</v>
      </c>
      <c r="B31" s="29">
        <v>2025</v>
      </c>
      <c r="C31" s="37">
        <f t="shared" ref="C31:H31" si="11">IFERROR(C13/C22,"")</f>
        <v>9903.9837220312384</v>
      </c>
      <c r="D31" s="37">
        <f t="shared" si="11"/>
        <v>10480.05425221211</v>
      </c>
      <c r="E31" s="37">
        <f t="shared" si="11"/>
        <v>11209.865069267255</v>
      </c>
      <c r="F31" s="37" t="str">
        <f t="shared" si="11"/>
        <v/>
      </c>
      <c r="G31" s="37" t="str">
        <f t="shared" si="11"/>
        <v/>
      </c>
      <c r="H31" s="37" t="str">
        <f t="shared" si="11"/>
        <v/>
      </c>
      <c r="I31" s="37" t="str">
        <f t="shared" si="9"/>
        <v/>
      </c>
      <c r="J31" s="37" t="str">
        <f t="shared" si="9"/>
        <v/>
      </c>
      <c r="K31" s="37" t="str">
        <f t="shared" si="9"/>
        <v/>
      </c>
      <c r="L31" s="37" t="str">
        <f t="shared" si="9"/>
        <v/>
      </c>
      <c r="M31" s="37" t="str">
        <f t="shared" si="9"/>
        <v/>
      </c>
      <c r="N31" s="37" t="str">
        <f t="shared" si="9"/>
        <v/>
      </c>
      <c r="O31" s="37">
        <f>O13/O22</f>
        <v>10401.096605145394</v>
      </c>
    </row>
    <row r="32" spans="1:16" x14ac:dyDescent="0.2">
      <c r="A32" s="28" t="s">
        <v>7</v>
      </c>
      <c r="B32" s="29">
        <v>2025</v>
      </c>
      <c r="C32" s="38">
        <f t="shared" ref="C32:H32" si="12">IFERROR(C14/C23,"")</f>
        <v>838.8990123327759</v>
      </c>
      <c r="D32" s="38">
        <f t="shared" si="12"/>
        <v>819.51060859380379</v>
      </c>
      <c r="E32" s="38">
        <f t="shared" si="12"/>
        <v>809.55653086443215</v>
      </c>
      <c r="F32" s="38" t="str">
        <f t="shared" si="12"/>
        <v/>
      </c>
      <c r="G32" s="38" t="str">
        <f t="shared" si="12"/>
        <v/>
      </c>
      <c r="H32" s="38" t="str">
        <f t="shared" si="12"/>
        <v/>
      </c>
      <c r="I32" s="38" t="str">
        <f t="shared" si="9"/>
        <v/>
      </c>
      <c r="J32" s="38" t="str">
        <f t="shared" si="9"/>
        <v/>
      </c>
      <c r="K32" s="38" t="str">
        <f t="shared" si="9"/>
        <v/>
      </c>
      <c r="L32" s="38" t="str">
        <f t="shared" si="9"/>
        <v/>
      </c>
      <c r="M32" s="38" t="str">
        <f t="shared" si="9"/>
        <v/>
      </c>
      <c r="N32" s="38" t="str">
        <f t="shared" si="9"/>
        <v/>
      </c>
      <c r="O32" s="38">
        <f>O14/O23</f>
        <v>821.13570192536611</v>
      </c>
    </row>
    <row r="33" spans="1:15" x14ac:dyDescent="0.2">
      <c r="A33" s="28" t="s">
        <v>8</v>
      </c>
      <c r="B33" s="29">
        <v>2025</v>
      </c>
      <c r="C33" s="38">
        <f t="shared" ref="C33:H33" si="13">IFERROR(C15/C24,"")</f>
        <v>1310.3416447021614</v>
      </c>
      <c r="D33" s="38">
        <f t="shared" si="13"/>
        <v>1280.5690715212065</v>
      </c>
      <c r="E33" s="38">
        <f t="shared" si="13"/>
        <v>1283.3293044246052</v>
      </c>
      <c r="F33" s="38" t="str">
        <f t="shared" si="13"/>
        <v/>
      </c>
      <c r="G33" s="38" t="str">
        <f t="shared" si="13"/>
        <v/>
      </c>
      <c r="H33" s="38" t="str">
        <f t="shared" si="13"/>
        <v/>
      </c>
      <c r="I33" s="38" t="str">
        <f t="shared" si="9"/>
        <v/>
      </c>
      <c r="J33" s="38" t="str">
        <f t="shared" si="9"/>
        <v/>
      </c>
      <c r="K33" s="38" t="str">
        <f t="shared" si="9"/>
        <v/>
      </c>
      <c r="L33" s="38" t="str">
        <f t="shared" si="9"/>
        <v/>
      </c>
      <c r="M33" s="38" t="str">
        <f t="shared" si="9"/>
        <v/>
      </c>
      <c r="N33" s="38" t="str">
        <f t="shared" si="9"/>
        <v/>
      </c>
      <c r="O33" s="38">
        <f>O15/O24</f>
        <v>1290.2995564679836</v>
      </c>
    </row>
    <row r="34" spans="1:15" x14ac:dyDescent="0.2"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</row>
    <row r="36" spans="1:15" x14ac:dyDescent="0.2">
      <c r="C36" s="46"/>
      <c r="D36" s="46"/>
      <c r="E36" s="46"/>
      <c r="F36" s="46"/>
      <c r="G36" s="46"/>
      <c r="H36" s="46"/>
      <c r="I36" s="46"/>
      <c r="J36" s="46"/>
      <c r="K36" s="46"/>
      <c r="L36" s="46"/>
    </row>
    <row r="37" spans="1:15" x14ac:dyDescent="0.2">
      <c r="C37" s="46"/>
      <c r="D37" s="46"/>
      <c r="E37" s="46"/>
      <c r="F37" s="46"/>
      <c r="G37" s="46"/>
      <c r="H37" s="46"/>
      <c r="I37" s="46"/>
      <c r="J37" s="46"/>
      <c r="K37" s="46"/>
      <c r="L37" s="46"/>
    </row>
    <row r="38" spans="1:15" x14ac:dyDescent="0.2">
      <c r="C38" s="46"/>
      <c r="D38" s="46"/>
      <c r="E38" s="46"/>
      <c r="F38" s="46"/>
      <c r="G38" s="46"/>
      <c r="H38" s="46"/>
      <c r="I38" s="46"/>
      <c r="J38" s="46"/>
      <c r="K38" s="46"/>
      <c r="L38" s="46"/>
    </row>
    <row r="39" spans="1:15" x14ac:dyDescent="0.2">
      <c r="C39" s="46"/>
      <c r="D39" s="46"/>
      <c r="E39" s="46"/>
      <c r="F39" s="46"/>
      <c r="G39" s="46"/>
      <c r="H39" s="46"/>
      <c r="I39" s="46"/>
      <c r="J39" s="46"/>
      <c r="K39" s="46"/>
      <c r="L39" s="46"/>
    </row>
    <row r="40" spans="1:15" x14ac:dyDescent="0.2">
      <c r="C40" s="46"/>
      <c r="D40" s="46"/>
      <c r="E40" s="46"/>
      <c r="F40" s="46"/>
      <c r="G40" s="46"/>
      <c r="H40" s="46"/>
      <c r="I40" s="46"/>
      <c r="J40" s="46"/>
      <c r="K40" s="46"/>
      <c r="L40" s="46"/>
    </row>
    <row r="41" spans="1:15" x14ac:dyDescent="0.2">
      <c r="C41" s="46"/>
      <c r="D41" s="46"/>
      <c r="E41" s="46"/>
      <c r="F41" s="46"/>
      <c r="G41" s="46"/>
      <c r="H41" s="46"/>
      <c r="I41" s="46"/>
      <c r="J41" s="46"/>
      <c r="K41" s="46"/>
      <c r="L41" s="46"/>
    </row>
    <row r="42" spans="1:15" x14ac:dyDescent="0.2"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</row>
    <row r="43" spans="1:15" x14ac:dyDescent="0.2"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</row>
    <row r="44" spans="1:15" x14ac:dyDescent="0.2">
      <c r="C44" s="47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</row>
    <row r="45" spans="1:15" x14ac:dyDescent="0.2">
      <c r="C45" s="47"/>
      <c r="D45" s="47"/>
      <c r="E45" s="47"/>
      <c r="F45" s="47"/>
      <c r="G45" s="47"/>
      <c r="H45" s="47"/>
      <c r="I45" s="47"/>
      <c r="J45" s="47"/>
      <c r="K45" s="47"/>
      <c r="L45" s="47"/>
      <c r="M45" s="47"/>
      <c r="N45" s="47"/>
    </row>
    <row r="46" spans="1:15" x14ac:dyDescent="0.2">
      <c r="C46" s="47"/>
      <c r="D46" s="47"/>
      <c r="E46" s="47"/>
      <c r="F46" s="47"/>
      <c r="G46" s="47"/>
      <c r="H46" s="47"/>
      <c r="I46" s="47"/>
      <c r="J46" s="47"/>
      <c r="K46" s="47"/>
      <c r="L46" s="47"/>
      <c r="M46" s="47"/>
      <c r="N46" s="47"/>
    </row>
    <row r="47" spans="1:15" x14ac:dyDescent="0.2">
      <c r="C47" s="47"/>
      <c r="D47" s="46"/>
      <c r="E47" s="46"/>
      <c r="F47" s="46"/>
      <c r="G47" s="46"/>
      <c r="H47" s="46"/>
      <c r="I47" s="46"/>
      <c r="J47" s="46"/>
      <c r="K47" s="46"/>
      <c r="L47" s="46"/>
    </row>
    <row r="48" spans="1:15" x14ac:dyDescent="0.2">
      <c r="C48" s="47"/>
      <c r="D48" s="46"/>
      <c r="E48" s="46"/>
      <c r="F48" s="46"/>
      <c r="G48" s="46"/>
      <c r="H48" s="46"/>
      <c r="I48" s="46"/>
      <c r="J48" s="46"/>
      <c r="K48" s="46"/>
      <c r="L48" s="46"/>
    </row>
    <row r="49" spans="3:12" x14ac:dyDescent="0.2">
      <c r="C49" s="46"/>
      <c r="D49" s="46"/>
      <c r="E49" s="46"/>
      <c r="F49" s="46"/>
      <c r="G49" s="46"/>
      <c r="H49" s="46"/>
      <c r="I49" s="46"/>
      <c r="J49" s="46"/>
      <c r="K49" s="46"/>
      <c r="L49" s="46"/>
    </row>
    <row r="50" spans="3:12" x14ac:dyDescent="0.2">
      <c r="C50" s="46"/>
      <c r="D50" s="46"/>
      <c r="E50" s="46"/>
      <c r="F50" s="46"/>
      <c r="G50" s="46"/>
      <c r="H50" s="46"/>
      <c r="I50" s="46"/>
      <c r="J50" s="46"/>
      <c r="K50" s="46"/>
      <c r="L50" s="46"/>
    </row>
    <row r="51" spans="3:12" x14ac:dyDescent="0.2">
      <c r="C51" s="46"/>
      <c r="D51" s="46"/>
      <c r="E51" s="46"/>
      <c r="F51" s="46"/>
      <c r="G51" s="46"/>
      <c r="H51" s="46"/>
      <c r="I51" s="46"/>
      <c r="J51" s="46"/>
      <c r="K51" s="46"/>
      <c r="L51" s="46"/>
    </row>
    <row r="52" spans="3:12" x14ac:dyDescent="0.2">
      <c r="C52" s="46"/>
      <c r="D52" s="46"/>
      <c r="E52" s="46"/>
      <c r="F52" s="46"/>
      <c r="G52" s="46"/>
      <c r="H52" s="46"/>
      <c r="I52" s="46"/>
      <c r="J52" s="46"/>
      <c r="K52" s="46"/>
      <c r="L52" s="46"/>
    </row>
    <row r="53" spans="3:12" x14ac:dyDescent="0.2">
      <c r="C53" s="46"/>
      <c r="D53" s="46"/>
      <c r="E53" s="46"/>
      <c r="F53" s="46"/>
      <c r="G53" s="46"/>
      <c r="H53" s="46"/>
      <c r="I53" s="46"/>
      <c r="J53" s="46"/>
      <c r="K53" s="46"/>
      <c r="L53" s="46"/>
    </row>
    <row r="54" spans="3:12" x14ac:dyDescent="0.2">
      <c r="C54" s="46"/>
      <c r="D54" s="46"/>
      <c r="E54" s="46"/>
      <c r="F54" s="46"/>
      <c r="G54" s="46"/>
      <c r="H54" s="46"/>
      <c r="I54" s="46"/>
      <c r="J54" s="46"/>
      <c r="K54" s="46"/>
      <c r="L54" s="46"/>
    </row>
    <row r="55" spans="3:12" x14ac:dyDescent="0.2">
      <c r="C55" s="46"/>
      <c r="D55" s="46"/>
      <c r="E55" s="46"/>
      <c r="F55" s="46"/>
      <c r="G55" s="46"/>
      <c r="H55" s="46"/>
      <c r="I55" s="46"/>
      <c r="J55" s="46"/>
      <c r="K55" s="46"/>
      <c r="L55" s="46"/>
    </row>
  </sheetData>
  <mergeCells count="4">
    <mergeCell ref="A27:N27"/>
    <mergeCell ref="A8:O8"/>
    <mergeCell ref="A9:N9"/>
    <mergeCell ref="A18:N18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FB5FF825A4D3E143BBD50C69576B45A6" ma:contentTypeVersion="14" ma:contentTypeDescription="Új dokumentum létrehozása." ma:contentTypeScope="" ma:versionID="67b20944de212602adc13b89953e4784">
  <xsd:schema xmlns:xsd="http://www.w3.org/2001/XMLSchema" xmlns:xs="http://www.w3.org/2001/XMLSchema" xmlns:p="http://schemas.microsoft.com/office/2006/metadata/properties" xmlns:ns2="12243d62-430c-4bd1-b0be-3519f4c149e7" xmlns:ns3="a2d0bbf8-3f09-491f-ac8a-3dc669654d12" targetNamespace="http://schemas.microsoft.com/office/2006/metadata/properties" ma:root="true" ma:fieldsID="b32efe22e9cf26f6a736417dc0c06b09" ns2:_="" ns3:_="">
    <xsd:import namespace="12243d62-430c-4bd1-b0be-3519f4c149e7"/>
    <xsd:import namespace="a2d0bbf8-3f09-491f-ac8a-3dc669654d1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243d62-430c-4bd1-b0be-3519f4c149e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Képcímkék" ma:readOnly="false" ma:fieldId="{5cf76f15-5ced-4ddc-b409-7134ff3c332f}" ma:taxonomyMulti="true" ma:sspId="1323a659-14ea-4466-8044-9b1bfca8b40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d0bbf8-3f09-491f-ac8a-3dc669654d12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59ec6957-05be-4426-8fd3-954dc7497074}" ma:internalName="TaxCatchAll" ma:showField="CatchAllData" ma:web="a2d0bbf8-3f09-491f-ac8a-3dc669654d1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Résztvevők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Megosztva részletekkel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/>
        <xsd:element ref="dc:title" minOccurs="0" maxOccurs="1" ma:index="4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2d0bbf8-3f09-491f-ac8a-3dc669654d12" xsi:nil="true"/>
    <lcf76f155ced4ddcb4097134ff3c332f xmlns="12243d62-430c-4bd1-b0be-3519f4c149e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065BE82-5A6D-43B8-9A82-C1DC7AD2205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2243d62-430c-4bd1-b0be-3519f4c149e7"/>
    <ds:schemaRef ds:uri="a2d0bbf8-3f09-491f-ac8a-3dc669654d1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C4856C4-0E6E-4EC8-B949-1E68F8E66BD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7B1FDA6-44FC-4D60-AA17-365E7D87A120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12243d62-430c-4bd1-b0be-3519f4c149e7"/>
    <ds:schemaRef ds:uri="a2d0bbf8-3f09-491f-ac8a-3dc669654d12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3</vt:i4>
      </vt:variant>
    </vt:vector>
  </HeadingPairs>
  <TitlesOfParts>
    <vt:vector size="6" baseType="lpstr">
      <vt:lpstr>2026_03 hó</vt:lpstr>
      <vt:lpstr>2025_06 hó</vt:lpstr>
      <vt:lpstr>havi adatok</vt:lpstr>
      <vt:lpstr>'2025_06 hó'!Nyomtatási_terület</vt:lpstr>
      <vt:lpstr>'2026_03 hó'!Nyomtatási_terület</vt:lpstr>
      <vt:lpstr>'havi adatok'!Nyomtatási_terület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</dc:creator>
  <cp:lastModifiedBy>Kata</cp:lastModifiedBy>
  <cp:lastPrinted>2025-08-28T13:54:02Z</cp:lastPrinted>
  <dcterms:created xsi:type="dcterms:W3CDTF">2021-05-31T13:31:58Z</dcterms:created>
  <dcterms:modified xsi:type="dcterms:W3CDTF">2026-04-29T20:19:50Z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0x010100FB5FF825A4D3E143BBD50C69576B45A6</vt:lpwstr>
  </property>
</Properties>
</file>