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2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'2026_02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P13" i="3"/>
  <c r="U7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<sst xmlns="http://schemas.openxmlformats.org/spreadsheetml/2006/main" count="135" uniqueCount="53">
  <si>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</si>
  <si>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</si>
  <si>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</si>
  <si>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</si>
  <si>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</si>
  <si>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</si>
  <si>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</si>
  <si>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</si>
  <si>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</si>
  <si>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</si>
  <si>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</si>
  <si>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</si>
  <si>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</si>
  <si>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</si>
  <si>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</si>
  <si>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</si>
  <si>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</si>
  <si>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</si>
  <si>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</si>
  <si>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</si>
  <si>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</si>
  <si>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</si>
  <si>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</si>
  <si>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</si>
  <si>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</si>
  <si>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</si>
  <si>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</si>
  <si>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</si>
  <si>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</si>
  <si>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</si>
  <si>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</si>
  <si>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</si>
  <si>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</si>
  <si>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</si>
  <si>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</si>
  <si>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</si>
  <si>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</si>
  <si>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</si>
  <si>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</si>
  <si>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</si>
  <si>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</si>
  <si>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</si>
  <si>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</si>
  <si>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</si>
  <si>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</si>
  <si>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</si>
  <si>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</si>
  <si>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</si>
  <si>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</si>
  <si>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</si>
  <si>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</si>
  <si>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</si>
  <si>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2026.03.30-ig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</si>
</sst>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topLeftCell="A2" zoomScaleNormal="100" zoomScaleSheetLayoutView="100" workbookViewId="0">
      <selection activeCell="A29" sqref="A29:AB2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5" t="str">
        <f>'havi adatok'!$A$8</f>
        <v>2026.03.30-ig igazolt számlák alapján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ht="24.75" customHeight="1" thickBot="1" x14ac:dyDescent="0.3">
      <c r="A3" s="117" t="s">
        <v>42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48.75" customHeight="1" thickBot="1" x14ac:dyDescent="0.3">
      <c r="A4" s="118" t="s">
        <v>1</v>
      </c>
      <c r="B4" s="118" t="s">
        <v>2</v>
      </c>
      <c r="C4" s="122" t="s">
        <v>3</v>
      </c>
      <c r="D4" s="123"/>
      <c r="E4" s="128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8" t="s">
        <v>5</v>
      </c>
      <c r="AA4" s="129"/>
      <c r="AB4" s="130"/>
    </row>
    <row r="5" spans="1:28" ht="15.75" thickBot="1" x14ac:dyDescent="0.3">
      <c r="A5" s="119"/>
      <c r="B5" s="119"/>
      <c r="C5" s="124"/>
      <c r="D5" s="125"/>
      <c r="E5" s="128" t="s">
        <v>6</v>
      </c>
      <c r="F5" s="129"/>
      <c r="G5" s="129"/>
      <c r="H5" s="130"/>
      <c r="I5" s="128" t="s">
        <v>7</v>
      </c>
      <c r="J5" s="129"/>
      <c r="K5" s="129"/>
      <c r="L5" s="130"/>
      <c r="M5" s="129" t="s">
        <v>8</v>
      </c>
      <c r="N5" s="129"/>
      <c r="O5" s="130"/>
      <c r="P5" s="128" t="s">
        <v>46</v>
      </c>
      <c r="Q5" s="129"/>
      <c r="R5" s="129"/>
      <c r="S5" s="129"/>
      <c r="T5" s="130"/>
      <c r="U5" s="128" t="s">
        <v>47</v>
      </c>
      <c r="V5" s="129"/>
      <c r="W5" s="129"/>
      <c r="X5" s="129"/>
      <c r="Y5" s="130"/>
      <c r="Z5" s="131" t="s">
        <v>9</v>
      </c>
      <c r="AA5" s="131"/>
      <c r="AB5" s="132"/>
    </row>
    <row r="6" spans="1:28" ht="38.25" customHeight="1" thickBot="1" x14ac:dyDescent="0.3">
      <c r="A6" s="120"/>
      <c r="B6" s="121"/>
      <c r="C6" s="126"/>
      <c r="D6" s="127"/>
      <c r="E6" s="128" t="s">
        <v>10</v>
      </c>
      <c r="F6" s="130"/>
      <c r="G6" s="45" t="s">
        <v>40</v>
      </c>
      <c r="H6" s="45" t="s">
        <v>11</v>
      </c>
      <c r="I6" s="128" t="s">
        <v>10</v>
      </c>
      <c r="J6" s="130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137" t="s">
        <v>10</v>
      </c>
      <c r="Q6" s="138"/>
      <c r="R6" s="139"/>
      <c r="S6" s="137" t="s">
        <v>11</v>
      </c>
      <c r="T6" s="139"/>
      <c r="U6" s="137" t="s">
        <v>10</v>
      </c>
      <c r="V6" s="138"/>
      <c r="W6" s="139"/>
      <c r="X6" s="137" t="s">
        <v>11</v>
      </c>
      <c r="Y6" s="139"/>
      <c r="Z6" s="133"/>
      <c r="AA6" s="133"/>
      <c r="AB6" s="134"/>
    </row>
    <row r="7" spans="1:28" ht="15.75" thickBot="1" x14ac:dyDescent="0.3">
      <c r="A7" s="113" t="s">
        <v>12</v>
      </c>
      <c r="B7" s="5"/>
      <c r="C7" s="140">
        <v>15</v>
      </c>
      <c r="D7" s="141"/>
      <c r="E7" s="79">
        <v>100</v>
      </c>
      <c r="F7" s="80"/>
      <c r="G7" s="25">
        <f>'havi adatok'!$D$29</f>
        <v>94.912212491912214</v>
      </c>
      <c r="H7" s="6">
        <f>G7*E7</f>
        <v>9491.2212491912214</v>
      </c>
      <c r="I7" s="81">
        <v>1</v>
      </c>
      <c r="J7" s="82"/>
      <c r="K7" s="24">
        <f>'havi adatok'!$D$32</f>
        <v>819.51060859380379</v>
      </c>
      <c r="L7" s="6">
        <f>I7*K7</f>
        <v>819.51060859380379</v>
      </c>
      <c r="M7" s="7">
        <v>1</v>
      </c>
      <c r="N7" s="24">
        <f>'havi adatok'!$D$33</f>
        <v>1280.5690715212065</v>
      </c>
      <c r="O7" s="6">
        <f>N7*M7</f>
        <v>1280.5690715212065</v>
      </c>
      <c r="P7" s="92">
        <f>'havi adatok'!$D$30/34.8</f>
        <v>194.11373424854239</v>
      </c>
      <c r="Q7" s="93"/>
      <c r="R7" s="93"/>
      <c r="S7" s="93"/>
      <c r="T7" s="94"/>
      <c r="U7" s="63">
        <f>'havi adatok'!$D$31</f>
        <v>10480.05425221211</v>
      </c>
      <c r="V7" s="64"/>
      <c r="W7" s="64"/>
      <c r="X7" s="64"/>
      <c r="Y7" s="65"/>
      <c r="Z7" s="133"/>
      <c r="AA7" s="133"/>
      <c r="AB7" s="134"/>
    </row>
    <row r="8" spans="1:28" ht="15.75" thickBot="1" x14ac:dyDescent="0.3">
      <c r="A8" s="114"/>
      <c r="B8" s="5"/>
      <c r="C8" s="111">
        <v>25</v>
      </c>
      <c r="D8" s="112"/>
      <c r="E8" s="79">
        <v>160</v>
      </c>
      <c r="F8" s="80"/>
      <c r="G8" s="25">
        <f t="shared" ref="G8:G27" si="0">$G$7</f>
        <v>94.912212491912214</v>
      </c>
      <c r="H8" s="6">
        <f t="shared" ref="H8:H12" si="1">G8*E8</f>
        <v>15185.953998705954</v>
      </c>
      <c r="I8" s="81">
        <v>1.5</v>
      </c>
      <c r="J8" s="82"/>
      <c r="K8" s="24">
        <f t="shared" ref="K8:K15" si="2">$K$7</f>
        <v>819.51060859380379</v>
      </c>
      <c r="L8" s="6">
        <f t="shared" ref="L8:L27" si="3">I8*K8</f>
        <v>1229.2659128907057</v>
      </c>
      <c r="M8" s="7">
        <v>1.5</v>
      </c>
      <c r="N8" s="24">
        <f t="shared" ref="N8:N15" si="4">$N$7</f>
        <v>1280.5690715212065</v>
      </c>
      <c r="O8" s="6">
        <f t="shared" ref="O8:O12" si="5">N8*M8</f>
        <v>1920.8536072818097</v>
      </c>
      <c r="P8" s="95"/>
      <c r="Q8" s="96"/>
      <c r="R8" s="96"/>
      <c r="S8" s="96"/>
      <c r="T8" s="97"/>
      <c r="U8" s="66"/>
      <c r="V8" s="67"/>
      <c r="W8" s="67"/>
      <c r="X8" s="67"/>
      <c r="Y8" s="68"/>
      <c r="Z8" s="133"/>
      <c r="AA8" s="133"/>
      <c r="AB8" s="134"/>
    </row>
    <row r="9" spans="1:28" ht="15.75" thickBot="1" x14ac:dyDescent="0.3">
      <c r="A9" s="113" t="s">
        <v>13</v>
      </c>
      <c r="B9" s="5"/>
      <c r="C9" s="111">
        <v>15</v>
      </c>
      <c r="D9" s="112"/>
      <c r="E9" s="79">
        <v>240</v>
      </c>
      <c r="F9" s="80"/>
      <c r="G9" s="25">
        <f t="shared" si="0"/>
        <v>94.912212491912214</v>
      </c>
      <c r="H9" s="6">
        <f t="shared" si="1"/>
        <v>22778.930998058931</v>
      </c>
      <c r="I9" s="81">
        <v>3</v>
      </c>
      <c r="J9" s="82"/>
      <c r="K9" s="24">
        <f t="shared" si="2"/>
        <v>819.51060859380379</v>
      </c>
      <c r="L9" s="6">
        <f t="shared" si="3"/>
        <v>2458.5318257814115</v>
      </c>
      <c r="M9" s="7">
        <v>3</v>
      </c>
      <c r="N9" s="24">
        <f t="shared" si="4"/>
        <v>1280.5690715212065</v>
      </c>
      <c r="O9" s="6">
        <f t="shared" si="5"/>
        <v>3841.7072145636193</v>
      </c>
      <c r="P9" s="95"/>
      <c r="Q9" s="96"/>
      <c r="R9" s="96"/>
      <c r="S9" s="96"/>
      <c r="T9" s="97"/>
      <c r="U9" s="66"/>
      <c r="V9" s="67"/>
      <c r="W9" s="67"/>
      <c r="X9" s="67"/>
      <c r="Y9" s="68"/>
      <c r="Z9" s="133"/>
      <c r="AA9" s="133"/>
      <c r="AB9" s="134"/>
    </row>
    <row r="10" spans="1:28" ht="15.75" thickBot="1" x14ac:dyDescent="0.3">
      <c r="A10" s="114"/>
      <c r="B10" s="5"/>
      <c r="C10" s="111">
        <v>25</v>
      </c>
      <c r="D10" s="112"/>
      <c r="E10" s="79">
        <v>300</v>
      </c>
      <c r="F10" s="80"/>
      <c r="G10" s="25">
        <f t="shared" si="0"/>
        <v>94.912212491912214</v>
      </c>
      <c r="H10" s="6">
        <f t="shared" si="1"/>
        <v>28473.663747573664</v>
      </c>
      <c r="I10" s="81">
        <v>5</v>
      </c>
      <c r="J10" s="82"/>
      <c r="K10" s="24">
        <f t="shared" si="2"/>
        <v>819.51060859380379</v>
      </c>
      <c r="L10" s="6">
        <f t="shared" si="3"/>
        <v>4097.5530429690189</v>
      </c>
      <c r="M10" s="7">
        <v>5</v>
      </c>
      <c r="N10" s="24">
        <f t="shared" si="4"/>
        <v>1280.5690715212065</v>
      </c>
      <c r="O10" s="6">
        <f t="shared" si="5"/>
        <v>6402.8453576060328</v>
      </c>
      <c r="P10" s="98"/>
      <c r="Q10" s="99"/>
      <c r="R10" s="99"/>
      <c r="S10" s="99"/>
      <c r="T10" s="100"/>
      <c r="U10" s="69"/>
      <c r="V10" s="70"/>
      <c r="W10" s="70"/>
      <c r="X10" s="70"/>
      <c r="Y10" s="71"/>
      <c r="Z10" s="133"/>
      <c r="AA10" s="133"/>
      <c r="AB10" s="134"/>
    </row>
    <row r="11" spans="1:28" ht="15.75" thickBot="1" x14ac:dyDescent="0.3">
      <c r="A11" s="113" t="s">
        <v>14</v>
      </c>
      <c r="B11" s="5"/>
      <c r="C11" s="111">
        <v>15</v>
      </c>
      <c r="D11" s="112"/>
      <c r="E11" s="79">
        <v>10</v>
      </c>
      <c r="F11" s="80"/>
      <c r="G11" s="25">
        <f t="shared" si="0"/>
        <v>94.912212491912214</v>
      </c>
      <c r="H11" s="6">
        <f t="shared" si="1"/>
        <v>949.12212491912214</v>
      </c>
      <c r="I11" s="81">
        <v>0</v>
      </c>
      <c r="J11" s="82"/>
      <c r="K11" s="24">
        <f t="shared" si="2"/>
        <v>819.51060859380379</v>
      </c>
      <c r="L11" s="6">
        <f t="shared" si="3"/>
        <v>0</v>
      </c>
      <c r="M11" s="7">
        <v>0</v>
      </c>
      <c r="N11" s="24">
        <f t="shared" si="4"/>
        <v>1280.5690715212065</v>
      </c>
      <c r="O11" s="6">
        <f t="shared" si="5"/>
        <v>0</v>
      </c>
      <c r="P11" s="83"/>
      <c r="Q11" s="85"/>
      <c r="R11" s="83"/>
      <c r="S11" s="84"/>
      <c r="T11" s="85"/>
      <c r="U11" s="83"/>
      <c r="V11" s="85"/>
      <c r="W11" s="83"/>
      <c r="X11" s="84"/>
      <c r="Y11" s="85"/>
      <c r="Z11" s="133"/>
      <c r="AA11" s="133"/>
      <c r="AB11" s="134"/>
    </row>
    <row r="12" spans="1:28" ht="15.75" thickBot="1" x14ac:dyDescent="0.3">
      <c r="A12" s="114"/>
      <c r="B12" s="5"/>
      <c r="C12" s="111">
        <v>25</v>
      </c>
      <c r="D12" s="112"/>
      <c r="E12" s="79">
        <v>10</v>
      </c>
      <c r="F12" s="80"/>
      <c r="G12" s="25">
        <f t="shared" si="0"/>
        <v>94.912212491912214</v>
      </c>
      <c r="H12" s="6">
        <f t="shared" si="1"/>
        <v>949.12212491912214</v>
      </c>
      <c r="I12" s="81">
        <v>0</v>
      </c>
      <c r="J12" s="82"/>
      <c r="K12" s="24">
        <f t="shared" si="2"/>
        <v>819.51060859380379</v>
      </c>
      <c r="L12" s="6">
        <f t="shared" si="3"/>
        <v>0</v>
      </c>
      <c r="M12" s="7">
        <v>0</v>
      </c>
      <c r="N12" s="24">
        <f t="shared" si="4"/>
        <v>1280.5690715212065</v>
      </c>
      <c r="O12" s="6">
        <f t="shared" si="5"/>
        <v>0</v>
      </c>
      <c r="P12" s="83"/>
      <c r="Q12" s="85"/>
      <c r="R12" s="83"/>
      <c r="S12" s="84"/>
      <c r="T12" s="85"/>
      <c r="U12" s="83"/>
      <c r="V12" s="85"/>
      <c r="W12" s="83"/>
      <c r="X12" s="84"/>
      <c r="Y12" s="85"/>
      <c r="Z12" s="133"/>
      <c r="AA12" s="133"/>
      <c r="AB12" s="134"/>
    </row>
    <row r="13" spans="1:28" ht="15.75" thickBot="1" x14ac:dyDescent="0.3">
      <c r="A13" s="72" t="s">
        <v>15</v>
      </c>
      <c r="B13" s="8" t="s">
        <v>16</v>
      </c>
      <c r="C13" s="49"/>
      <c r="D13" s="53"/>
      <c r="E13" s="75">
        <v>1.8</v>
      </c>
      <c r="F13" s="76"/>
      <c r="G13" s="25">
        <f t="shared" si="0"/>
        <v>94.912212491912214</v>
      </c>
      <c r="H13" s="9">
        <f>E13*G13</f>
        <v>170.841982485442</v>
      </c>
      <c r="I13" s="77">
        <v>2</v>
      </c>
      <c r="J13" s="78"/>
      <c r="K13" s="24">
        <f t="shared" si="2"/>
        <v>819.51060859380379</v>
      </c>
      <c r="L13" s="10">
        <f t="shared" si="3"/>
        <v>1639.0212171876076</v>
      </c>
      <c r="M13" s="11">
        <v>2</v>
      </c>
      <c r="N13" s="24">
        <f t="shared" si="4"/>
        <v>1280.5690715212065</v>
      </c>
      <c r="O13" s="12">
        <f>N13*M13</f>
        <v>2561.138143042413</v>
      </c>
      <c r="P13" s="92">
        <f>'havi adatok'!$D$30/34.8</f>
        <v>194.11373424854239</v>
      </c>
      <c r="Q13" s="93"/>
      <c r="R13" s="93"/>
      <c r="S13" s="93"/>
      <c r="T13" s="94"/>
      <c r="U13" s="63">
        <f>'havi adatok'!$D$31</f>
        <v>10480.05425221211</v>
      </c>
      <c r="V13" s="64"/>
      <c r="W13" s="64"/>
      <c r="X13" s="64"/>
      <c r="Y13" s="65"/>
      <c r="Z13" s="133"/>
      <c r="AA13" s="133"/>
      <c r="AB13" s="134"/>
    </row>
    <row r="14" spans="1:28" ht="15.75" thickBot="1" x14ac:dyDescent="0.3">
      <c r="A14" s="73"/>
      <c r="B14" s="8" t="s">
        <v>17</v>
      </c>
      <c r="C14" s="49"/>
      <c r="D14" s="53"/>
      <c r="E14" s="75">
        <v>1.8</v>
      </c>
      <c r="F14" s="76"/>
      <c r="G14" s="25">
        <f t="shared" si="0"/>
        <v>94.912212491912214</v>
      </c>
      <c r="H14" s="9">
        <f t="shared" ref="H14:H26" si="6">E14*G14</f>
        <v>170.841982485442</v>
      </c>
      <c r="I14" s="77">
        <v>2</v>
      </c>
      <c r="J14" s="78"/>
      <c r="K14" s="24">
        <f t="shared" si="2"/>
        <v>819.51060859380379</v>
      </c>
      <c r="L14" s="10">
        <f t="shared" si="3"/>
        <v>1639.0212171876076</v>
      </c>
      <c r="M14" s="11">
        <v>2</v>
      </c>
      <c r="N14" s="24">
        <f t="shared" si="4"/>
        <v>1280.5690715212065</v>
      </c>
      <c r="O14" s="12">
        <f t="shared" ref="O14:O27" si="7">N14*M14</f>
        <v>2561.138143042413</v>
      </c>
      <c r="P14" s="95"/>
      <c r="Q14" s="96"/>
      <c r="R14" s="96"/>
      <c r="S14" s="96"/>
      <c r="T14" s="97"/>
      <c r="U14" s="66"/>
      <c r="V14" s="67"/>
      <c r="W14" s="67"/>
      <c r="X14" s="67"/>
      <c r="Y14" s="68"/>
      <c r="Z14" s="133"/>
      <c r="AA14" s="133"/>
      <c r="AB14" s="134"/>
    </row>
    <row r="15" spans="1:28" ht="15.75" thickBot="1" x14ac:dyDescent="0.3">
      <c r="A15" s="73"/>
      <c r="B15" s="8" t="s">
        <v>18</v>
      </c>
      <c r="C15" s="49"/>
      <c r="D15" s="53"/>
      <c r="E15" s="75">
        <v>1.8</v>
      </c>
      <c r="F15" s="76"/>
      <c r="G15" s="25">
        <f t="shared" si="0"/>
        <v>94.912212491912214</v>
      </c>
      <c r="H15" s="9">
        <f t="shared" si="6"/>
        <v>170.841982485442</v>
      </c>
      <c r="I15" s="77">
        <v>2</v>
      </c>
      <c r="J15" s="78"/>
      <c r="K15" s="24">
        <f t="shared" si="2"/>
        <v>819.51060859380379</v>
      </c>
      <c r="L15" s="10">
        <f t="shared" si="3"/>
        <v>1639.0212171876076</v>
      </c>
      <c r="M15" s="11">
        <v>2</v>
      </c>
      <c r="N15" s="24">
        <f t="shared" si="4"/>
        <v>1280.5690715212065</v>
      </c>
      <c r="O15" s="12">
        <f t="shared" si="7"/>
        <v>2561.138143042413</v>
      </c>
      <c r="P15" s="95"/>
      <c r="Q15" s="96"/>
      <c r="R15" s="96"/>
      <c r="S15" s="96"/>
      <c r="T15" s="97"/>
      <c r="U15" s="66"/>
      <c r="V15" s="67"/>
      <c r="W15" s="67"/>
      <c r="X15" s="67"/>
      <c r="Y15" s="68"/>
      <c r="Z15" s="133"/>
      <c r="AA15" s="133"/>
      <c r="AB15" s="134"/>
    </row>
    <row r="16" spans="1:28" ht="15.75" thickBot="1" x14ac:dyDescent="0.3">
      <c r="A16" s="73"/>
      <c r="B16" s="86" t="s">
        <v>19</v>
      </c>
      <c r="C16" s="49"/>
      <c r="D16" s="53"/>
      <c r="E16" s="75">
        <v>1.8</v>
      </c>
      <c r="F16" s="76"/>
      <c r="G16" s="25">
        <f t="shared" si="0"/>
        <v>94.912212491912214</v>
      </c>
      <c r="H16" s="9">
        <f t="shared" si="6"/>
        <v>170.841982485442</v>
      </c>
      <c r="I16" s="88">
        <v>2</v>
      </c>
      <c r="J16" s="89"/>
      <c r="K16" s="101">
        <f t="shared" ref="K16" si="8">$K$8</f>
        <v>819.51060859380379</v>
      </c>
      <c r="L16" s="103">
        <f>K16*I16</f>
        <v>1639.0212171876076</v>
      </c>
      <c r="M16" s="105">
        <v>2</v>
      </c>
      <c r="N16" s="107">
        <f t="shared" ref="N16" si="9">$N$15</f>
        <v>1280.5690715212065</v>
      </c>
      <c r="O16" s="103">
        <f t="shared" si="7"/>
        <v>2561.138143042413</v>
      </c>
      <c r="P16" s="95"/>
      <c r="Q16" s="96"/>
      <c r="R16" s="96"/>
      <c r="S16" s="96"/>
      <c r="T16" s="97"/>
      <c r="U16" s="66"/>
      <c r="V16" s="67"/>
      <c r="W16" s="67"/>
      <c r="X16" s="67"/>
      <c r="Y16" s="68"/>
      <c r="Z16" s="133"/>
      <c r="AA16" s="133"/>
      <c r="AB16" s="134"/>
    </row>
    <row r="17" spans="1:28" ht="26.25" customHeight="1" thickBot="1" x14ac:dyDescent="0.3">
      <c r="A17" s="73"/>
      <c r="B17" s="87"/>
      <c r="C17" s="49"/>
      <c r="D17" s="53"/>
      <c r="E17" s="109">
        <v>70</v>
      </c>
      <c r="F17" s="110"/>
      <c r="G17" s="25">
        <f t="shared" si="0"/>
        <v>94.912212491912214</v>
      </c>
      <c r="H17" s="13">
        <f t="shared" si="6"/>
        <v>6643.854874433855</v>
      </c>
      <c r="I17" s="90"/>
      <c r="J17" s="91"/>
      <c r="K17" s="102"/>
      <c r="L17" s="104"/>
      <c r="M17" s="106"/>
      <c r="N17" s="108"/>
      <c r="O17" s="104">
        <f t="shared" si="7"/>
        <v>0</v>
      </c>
      <c r="P17" s="95"/>
      <c r="Q17" s="96"/>
      <c r="R17" s="96"/>
      <c r="S17" s="96"/>
      <c r="T17" s="97"/>
      <c r="U17" s="66"/>
      <c r="V17" s="67"/>
      <c r="W17" s="67"/>
      <c r="X17" s="67"/>
      <c r="Y17" s="68"/>
      <c r="Z17" s="133"/>
      <c r="AA17" s="133"/>
      <c r="AB17" s="134"/>
    </row>
    <row r="18" spans="1:28" ht="26.25" thickBot="1" x14ac:dyDescent="0.3">
      <c r="A18" s="74"/>
      <c r="B18" s="14" t="s">
        <v>20</v>
      </c>
      <c r="C18" s="49"/>
      <c r="D18" s="53"/>
      <c r="E18" s="75">
        <v>1.8</v>
      </c>
      <c r="F18" s="76"/>
      <c r="G18" s="25">
        <f t="shared" si="0"/>
        <v>94.912212491912214</v>
      </c>
      <c r="H18" s="9">
        <f t="shared" si="6"/>
        <v>170.841982485442</v>
      </c>
      <c r="I18" s="77">
        <v>2</v>
      </c>
      <c r="J18" s="78"/>
      <c r="K18" s="24">
        <f>$K$8</f>
        <v>819.51060859380379</v>
      </c>
      <c r="L18" s="10">
        <f t="shared" si="3"/>
        <v>1639.0212171876076</v>
      </c>
      <c r="M18" s="11">
        <v>2</v>
      </c>
      <c r="N18" s="24">
        <f t="shared" ref="N18:N27" si="10">$N$15</f>
        <v>1280.5690715212065</v>
      </c>
      <c r="O18" s="12">
        <f t="shared" si="7"/>
        <v>2561.138143042413</v>
      </c>
      <c r="P18" s="95"/>
      <c r="Q18" s="96"/>
      <c r="R18" s="96"/>
      <c r="S18" s="96"/>
      <c r="T18" s="97"/>
      <c r="U18" s="66"/>
      <c r="V18" s="67"/>
      <c r="W18" s="67"/>
      <c r="X18" s="67"/>
      <c r="Y18" s="68"/>
      <c r="Z18" s="133"/>
      <c r="AA18" s="133"/>
      <c r="AB18" s="134"/>
    </row>
    <row r="19" spans="1:28" ht="15.75" thickBot="1" x14ac:dyDescent="0.3">
      <c r="A19" s="72" t="s">
        <v>21</v>
      </c>
      <c r="B19" s="8" t="s">
        <v>22</v>
      </c>
      <c r="C19" s="49"/>
      <c r="D19" s="53"/>
      <c r="E19" s="75">
        <v>1</v>
      </c>
      <c r="F19" s="76"/>
      <c r="G19" s="25">
        <f t="shared" si="0"/>
        <v>94.912212491912214</v>
      </c>
      <c r="H19" s="9">
        <f t="shared" si="6"/>
        <v>94.912212491912214</v>
      </c>
      <c r="I19" s="77">
        <v>1</v>
      </c>
      <c r="J19" s="78"/>
      <c r="K19" s="24">
        <f t="shared" ref="K19:K27" si="11">$K$8</f>
        <v>819.51060859380379</v>
      </c>
      <c r="L19" s="10">
        <f t="shared" si="3"/>
        <v>819.51060859380379</v>
      </c>
      <c r="M19" s="11">
        <v>1</v>
      </c>
      <c r="N19" s="24">
        <f t="shared" si="10"/>
        <v>1280.5690715212065</v>
      </c>
      <c r="O19" s="12">
        <f t="shared" si="7"/>
        <v>1280.5690715212065</v>
      </c>
      <c r="P19" s="95"/>
      <c r="Q19" s="96"/>
      <c r="R19" s="96"/>
      <c r="S19" s="96"/>
      <c r="T19" s="97"/>
      <c r="U19" s="66"/>
      <c r="V19" s="67"/>
      <c r="W19" s="67"/>
      <c r="X19" s="67"/>
      <c r="Y19" s="68"/>
      <c r="Z19" s="133"/>
      <c r="AA19" s="133"/>
      <c r="AB19" s="134"/>
    </row>
    <row r="20" spans="1:28" ht="15.75" thickBot="1" x14ac:dyDescent="0.3">
      <c r="A20" s="73"/>
      <c r="B20" s="8" t="s">
        <v>23</v>
      </c>
      <c r="C20" s="49"/>
      <c r="D20" s="53"/>
      <c r="E20" s="75">
        <v>1</v>
      </c>
      <c r="F20" s="76"/>
      <c r="G20" s="25">
        <f t="shared" si="0"/>
        <v>94.912212491912214</v>
      </c>
      <c r="H20" s="9">
        <f t="shared" si="6"/>
        <v>94.912212491912214</v>
      </c>
      <c r="I20" s="77">
        <v>1</v>
      </c>
      <c r="J20" s="78"/>
      <c r="K20" s="24">
        <f t="shared" si="11"/>
        <v>819.51060859380379</v>
      </c>
      <c r="L20" s="10">
        <f t="shared" si="3"/>
        <v>819.51060859380379</v>
      </c>
      <c r="M20" s="11">
        <v>1</v>
      </c>
      <c r="N20" s="24">
        <f t="shared" si="10"/>
        <v>1280.5690715212065</v>
      </c>
      <c r="O20" s="12">
        <f t="shared" si="7"/>
        <v>1280.5690715212065</v>
      </c>
      <c r="P20" s="95"/>
      <c r="Q20" s="96"/>
      <c r="R20" s="96"/>
      <c r="S20" s="96"/>
      <c r="T20" s="97"/>
      <c r="U20" s="66"/>
      <c r="V20" s="67"/>
      <c r="W20" s="67"/>
      <c r="X20" s="67"/>
      <c r="Y20" s="68"/>
      <c r="Z20" s="133"/>
      <c r="AA20" s="133"/>
      <c r="AB20" s="134"/>
    </row>
    <row r="21" spans="1:28" ht="15.75" thickBot="1" x14ac:dyDescent="0.3">
      <c r="A21" s="73"/>
      <c r="B21" s="8" t="s">
        <v>24</v>
      </c>
      <c r="C21" s="49"/>
      <c r="D21" s="53"/>
      <c r="E21" s="75">
        <v>1</v>
      </c>
      <c r="F21" s="76"/>
      <c r="G21" s="25">
        <f t="shared" si="0"/>
        <v>94.912212491912214</v>
      </c>
      <c r="H21" s="9">
        <f t="shared" si="6"/>
        <v>94.912212491912214</v>
      </c>
      <c r="I21" s="77">
        <v>1</v>
      </c>
      <c r="J21" s="78"/>
      <c r="K21" s="24">
        <f t="shared" si="11"/>
        <v>819.51060859380379</v>
      </c>
      <c r="L21" s="10">
        <f t="shared" si="3"/>
        <v>819.51060859380379</v>
      </c>
      <c r="M21" s="11">
        <v>1</v>
      </c>
      <c r="N21" s="24">
        <f t="shared" si="10"/>
        <v>1280.5690715212065</v>
      </c>
      <c r="O21" s="12">
        <f t="shared" si="7"/>
        <v>1280.5690715212065</v>
      </c>
      <c r="P21" s="95"/>
      <c r="Q21" s="96"/>
      <c r="R21" s="96"/>
      <c r="S21" s="96"/>
      <c r="T21" s="97"/>
      <c r="U21" s="66"/>
      <c r="V21" s="67"/>
      <c r="W21" s="67"/>
      <c r="X21" s="67"/>
      <c r="Y21" s="68"/>
      <c r="Z21" s="133"/>
      <c r="AA21" s="133"/>
      <c r="AB21" s="134"/>
    </row>
    <row r="22" spans="1:28" ht="15.75" thickBot="1" x14ac:dyDescent="0.3">
      <c r="A22" s="73"/>
      <c r="B22" s="8" t="s">
        <v>25</v>
      </c>
      <c r="C22" s="49"/>
      <c r="D22" s="53"/>
      <c r="E22" s="75">
        <v>1</v>
      </c>
      <c r="F22" s="76"/>
      <c r="G22" s="25">
        <f t="shared" si="0"/>
        <v>94.912212491912214</v>
      </c>
      <c r="H22" s="9">
        <f t="shared" si="6"/>
        <v>94.912212491912214</v>
      </c>
      <c r="I22" s="77">
        <v>1</v>
      </c>
      <c r="J22" s="78"/>
      <c r="K22" s="24">
        <f t="shared" si="11"/>
        <v>819.51060859380379</v>
      </c>
      <c r="L22" s="10">
        <f t="shared" si="3"/>
        <v>819.51060859380379</v>
      </c>
      <c r="M22" s="11">
        <v>1</v>
      </c>
      <c r="N22" s="24">
        <f t="shared" si="10"/>
        <v>1280.5690715212065</v>
      </c>
      <c r="O22" s="12">
        <f t="shared" si="7"/>
        <v>1280.5690715212065</v>
      </c>
      <c r="P22" s="95"/>
      <c r="Q22" s="96"/>
      <c r="R22" s="96"/>
      <c r="S22" s="96"/>
      <c r="T22" s="97"/>
      <c r="U22" s="66"/>
      <c r="V22" s="67"/>
      <c r="W22" s="67"/>
      <c r="X22" s="67"/>
      <c r="Y22" s="68"/>
      <c r="Z22" s="133"/>
      <c r="AA22" s="133"/>
      <c r="AB22" s="134"/>
    </row>
    <row r="23" spans="1:28" ht="15.75" thickBot="1" x14ac:dyDescent="0.3">
      <c r="A23" s="74"/>
      <c r="B23" s="8" t="s">
        <v>26</v>
      </c>
      <c r="C23" s="49"/>
      <c r="D23" s="53"/>
      <c r="E23" s="75">
        <v>1</v>
      </c>
      <c r="F23" s="76"/>
      <c r="G23" s="25">
        <f t="shared" si="0"/>
        <v>94.912212491912214</v>
      </c>
      <c r="H23" s="9">
        <f t="shared" si="6"/>
        <v>94.912212491912214</v>
      </c>
      <c r="I23" s="77">
        <v>1</v>
      </c>
      <c r="J23" s="78"/>
      <c r="K23" s="24">
        <f t="shared" si="11"/>
        <v>819.51060859380379</v>
      </c>
      <c r="L23" s="10">
        <f t="shared" si="3"/>
        <v>819.51060859380379</v>
      </c>
      <c r="M23" s="11">
        <v>1</v>
      </c>
      <c r="N23" s="24">
        <f t="shared" si="10"/>
        <v>1280.5690715212065</v>
      </c>
      <c r="O23" s="12">
        <f t="shared" si="7"/>
        <v>1280.5690715212065</v>
      </c>
      <c r="P23" s="95"/>
      <c r="Q23" s="96"/>
      <c r="R23" s="96"/>
      <c r="S23" s="96"/>
      <c r="T23" s="97"/>
      <c r="U23" s="66"/>
      <c r="V23" s="67"/>
      <c r="W23" s="67"/>
      <c r="X23" s="67"/>
      <c r="Y23" s="68"/>
      <c r="Z23" s="133"/>
      <c r="AA23" s="133"/>
      <c r="AB23" s="134"/>
    </row>
    <row r="24" spans="1:28" ht="15.75" thickBot="1" x14ac:dyDescent="0.3">
      <c r="A24" s="44" t="s">
        <v>27</v>
      </c>
      <c r="B24" s="8"/>
      <c r="C24" s="49"/>
      <c r="D24" s="53"/>
      <c r="E24" s="75">
        <v>2</v>
      </c>
      <c r="F24" s="76"/>
      <c r="G24" s="25">
        <f t="shared" si="0"/>
        <v>94.912212491912214</v>
      </c>
      <c r="H24" s="9">
        <f t="shared" si="6"/>
        <v>189.82442498382443</v>
      </c>
      <c r="I24" s="77">
        <v>1</v>
      </c>
      <c r="J24" s="78"/>
      <c r="K24" s="24">
        <f t="shared" si="11"/>
        <v>819.51060859380379</v>
      </c>
      <c r="L24" s="10">
        <f t="shared" si="3"/>
        <v>819.51060859380379</v>
      </c>
      <c r="M24" s="11">
        <v>1</v>
      </c>
      <c r="N24" s="24">
        <f t="shared" si="10"/>
        <v>1280.5690715212065</v>
      </c>
      <c r="O24" s="12">
        <f t="shared" si="7"/>
        <v>1280.5690715212065</v>
      </c>
      <c r="P24" s="95"/>
      <c r="Q24" s="96"/>
      <c r="R24" s="96"/>
      <c r="S24" s="96"/>
      <c r="T24" s="97"/>
      <c r="U24" s="66"/>
      <c r="V24" s="67"/>
      <c r="W24" s="67"/>
      <c r="X24" s="67"/>
      <c r="Y24" s="68"/>
      <c r="Z24" s="133"/>
      <c r="AA24" s="133"/>
      <c r="AB24" s="134"/>
    </row>
    <row r="25" spans="1:28" ht="26.25" thickBot="1" x14ac:dyDescent="0.3">
      <c r="A25" s="72" t="s">
        <v>28</v>
      </c>
      <c r="B25" s="14" t="s">
        <v>29</v>
      </c>
      <c r="C25" s="49"/>
      <c r="D25" s="53"/>
      <c r="E25" s="75">
        <v>2</v>
      </c>
      <c r="F25" s="76"/>
      <c r="G25" s="25">
        <f t="shared" si="0"/>
        <v>94.912212491912214</v>
      </c>
      <c r="H25" s="9">
        <f t="shared" si="6"/>
        <v>189.82442498382443</v>
      </c>
      <c r="I25" s="77">
        <v>1</v>
      </c>
      <c r="J25" s="78"/>
      <c r="K25" s="24">
        <f t="shared" si="11"/>
        <v>819.51060859380379</v>
      </c>
      <c r="L25" s="10">
        <f t="shared" si="3"/>
        <v>819.51060859380379</v>
      </c>
      <c r="M25" s="11">
        <v>1</v>
      </c>
      <c r="N25" s="24">
        <f t="shared" si="10"/>
        <v>1280.5690715212065</v>
      </c>
      <c r="O25" s="12">
        <f t="shared" si="7"/>
        <v>1280.5690715212065</v>
      </c>
      <c r="P25" s="95"/>
      <c r="Q25" s="96"/>
      <c r="R25" s="96"/>
      <c r="S25" s="96"/>
      <c r="T25" s="97"/>
      <c r="U25" s="66"/>
      <c r="V25" s="67"/>
      <c r="W25" s="67"/>
      <c r="X25" s="67"/>
      <c r="Y25" s="68"/>
      <c r="Z25" s="133"/>
      <c r="AA25" s="133"/>
      <c r="AB25" s="134"/>
    </row>
    <row r="26" spans="1:28" ht="15.75" thickBot="1" x14ac:dyDescent="0.3">
      <c r="A26" s="73"/>
      <c r="B26" s="8" t="s">
        <v>30</v>
      </c>
      <c r="C26" s="49"/>
      <c r="D26" s="53"/>
      <c r="E26" s="75">
        <v>2</v>
      </c>
      <c r="F26" s="76"/>
      <c r="G26" s="25">
        <f t="shared" si="0"/>
        <v>94.912212491912214</v>
      </c>
      <c r="H26" s="9">
        <f t="shared" si="6"/>
        <v>189.82442498382443</v>
      </c>
      <c r="I26" s="77">
        <v>1.5</v>
      </c>
      <c r="J26" s="78"/>
      <c r="K26" s="24">
        <f t="shared" si="11"/>
        <v>819.51060859380379</v>
      </c>
      <c r="L26" s="10">
        <f t="shared" si="3"/>
        <v>1229.2659128907057</v>
      </c>
      <c r="M26" s="16">
        <v>1.5</v>
      </c>
      <c r="N26" s="24">
        <f t="shared" si="10"/>
        <v>1280.5690715212065</v>
      </c>
      <c r="O26" s="12">
        <f t="shared" si="7"/>
        <v>1920.8536072818097</v>
      </c>
      <c r="P26" s="95"/>
      <c r="Q26" s="96"/>
      <c r="R26" s="96"/>
      <c r="S26" s="96"/>
      <c r="T26" s="97"/>
      <c r="U26" s="66"/>
      <c r="V26" s="67"/>
      <c r="W26" s="67"/>
      <c r="X26" s="67"/>
      <c r="Y26" s="68"/>
      <c r="Z26" s="133"/>
      <c r="AA26" s="133"/>
      <c r="AB26" s="134"/>
    </row>
    <row r="27" spans="1:28" ht="15.75" thickBot="1" x14ac:dyDescent="0.3">
      <c r="A27" s="74"/>
      <c r="B27" s="8" t="s">
        <v>31</v>
      </c>
      <c r="C27" s="49"/>
      <c r="D27" s="53"/>
      <c r="E27" s="79">
        <v>300</v>
      </c>
      <c r="F27" s="80"/>
      <c r="G27" s="25">
        <f t="shared" si="0"/>
        <v>94.912212491912214</v>
      </c>
      <c r="H27" s="6">
        <f t="shared" ref="H27" si="12">G27*E27</f>
        <v>28473.663747573664</v>
      </c>
      <c r="I27" s="81">
        <v>4</v>
      </c>
      <c r="J27" s="82"/>
      <c r="K27" s="24">
        <f t="shared" si="11"/>
        <v>819.51060859380379</v>
      </c>
      <c r="L27" s="6">
        <f t="shared" si="3"/>
        <v>3278.0424343752152</v>
      </c>
      <c r="M27" s="7">
        <v>4</v>
      </c>
      <c r="N27" s="24">
        <f t="shared" si="10"/>
        <v>1280.5690715212065</v>
      </c>
      <c r="O27" s="6">
        <f t="shared" si="7"/>
        <v>5122.2762860848261</v>
      </c>
      <c r="P27" s="95"/>
      <c r="Q27" s="96"/>
      <c r="R27" s="96"/>
      <c r="S27" s="96"/>
      <c r="T27" s="97"/>
      <c r="U27" s="66"/>
      <c r="V27" s="67"/>
      <c r="W27" s="67"/>
      <c r="X27" s="67"/>
      <c r="Y27" s="68"/>
      <c r="Z27" s="133"/>
      <c r="AA27" s="133"/>
      <c r="AB27" s="134"/>
    </row>
    <row r="28" spans="1:28" ht="15.75" thickBot="1" x14ac:dyDescent="0.3">
      <c r="A28" s="44" t="s">
        <v>32</v>
      </c>
      <c r="B28" s="49" t="s">
        <v>33</v>
      </c>
      <c r="C28" s="50"/>
      <c r="D28" s="50"/>
      <c r="E28" s="50"/>
      <c r="F28" s="50"/>
      <c r="G28" s="50"/>
      <c r="H28" s="50"/>
      <c r="I28" s="50"/>
      <c r="J28" s="51"/>
      <c r="K28" s="52"/>
      <c r="L28" s="53"/>
      <c r="M28" s="5"/>
      <c r="N28" s="49"/>
      <c r="O28" s="53"/>
      <c r="P28" s="98"/>
      <c r="Q28" s="99"/>
      <c r="R28" s="99"/>
      <c r="S28" s="99"/>
      <c r="T28" s="100"/>
      <c r="U28" s="69"/>
      <c r="V28" s="70"/>
      <c r="W28" s="70"/>
      <c r="X28" s="70"/>
      <c r="Y28" s="71"/>
      <c r="Z28" s="135"/>
      <c r="AA28" s="135"/>
      <c r="AB28" s="136"/>
    </row>
    <row r="29" spans="1:28" ht="15.75" thickBot="1" x14ac:dyDescent="0.3">
      <c r="A29" s="54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x14ac:dyDescent="0.25">
      <c r="A30" s="57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28" ht="15.75" thickBo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</row>
    <row r="32" spans="1:28" ht="1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5" t="str">
        <f>'havi adatok'!$A$8</f>
        <v>2026.03.30-ig igazolt számlák alapján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15" customHeight="1" x14ac:dyDescent="0.2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ht="15.75" customHeight="1" thickBot="1" x14ac:dyDescent="0.3">
      <c r="A3" s="117" t="s">
        <v>42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15.75" thickBot="1" x14ac:dyDescent="0.3">
      <c r="A4" s="118" t="s">
        <v>1</v>
      </c>
      <c r="B4" s="118" t="s">
        <v>2</v>
      </c>
      <c r="C4" s="122" t="s">
        <v>3</v>
      </c>
      <c r="D4" s="123"/>
      <c r="E4" s="128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128" t="s">
        <v>5</v>
      </c>
      <c r="AA4" s="129"/>
      <c r="AB4" s="130"/>
    </row>
    <row r="5" spans="1:28" ht="15.75" thickBot="1" x14ac:dyDescent="0.3">
      <c r="A5" s="119"/>
      <c r="B5" s="119"/>
      <c r="C5" s="124"/>
      <c r="D5" s="125"/>
      <c r="E5" s="128" t="s">
        <v>6</v>
      </c>
      <c r="F5" s="129"/>
      <c r="G5" s="129"/>
      <c r="H5" s="130"/>
      <c r="I5" s="128" t="s">
        <v>7</v>
      </c>
      <c r="J5" s="129"/>
      <c r="K5" s="129"/>
      <c r="L5" s="130"/>
      <c r="M5" s="129" t="s">
        <v>8</v>
      </c>
      <c r="N5" s="129"/>
      <c r="O5" s="130"/>
      <c r="P5" s="128" t="s">
        <v>46</v>
      </c>
      <c r="Q5" s="129"/>
      <c r="R5" s="129"/>
      <c r="S5" s="129"/>
      <c r="T5" s="130"/>
      <c r="U5" s="128" t="s">
        <v>47</v>
      </c>
      <c r="V5" s="129"/>
      <c r="W5" s="129"/>
      <c r="X5" s="129"/>
      <c r="Y5" s="130"/>
      <c r="Z5" s="131" t="s">
        <v>9</v>
      </c>
      <c r="AA5" s="131"/>
      <c r="AB5" s="132"/>
    </row>
    <row r="6" spans="1:28" ht="38.25" customHeight="1" thickBot="1" x14ac:dyDescent="0.3">
      <c r="A6" s="120"/>
      <c r="B6" s="121"/>
      <c r="C6" s="126"/>
      <c r="D6" s="127"/>
      <c r="E6" s="128" t="s">
        <v>10</v>
      </c>
      <c r="F6" s="130"/>
      <c r="G6" s="2" t="s">
        <v>40</v>
      </c>
      <c r="H6" s="2" t="s">
        <v>11</v>
      </c>
      <c r="I6" s="128" t="s">
        <v>10</v>
      </c>
      <c r="J6" s="130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7" t="s">
        <v>10</v>
      </c>
      <c r="Q6" s="138"/>
      <c r="R6" s="139"/>
      <c r="S6" s="137" t="s">
        <v>11</v>
      </c>
      <c r="T6" s="139"/>
      <c r="U6" s="137" t="s">
        <v>10</v>
      </c>
      <c r="V6" s="138"/>
      <c r="W6" s="139"/>
      <c r="X6" s="137" t="s">
        <v>11</v>
      </c>
      <c r="Y6" s="139"/>
      <c r="Z6" s="133"/>
      <c r="AA6" s="133"/>
      <c r="AB6" s="134"/>
    </row>
    <row r="7" spans="1:28" ht="15.75" thickBot="1" x14ac:dyDescent="0.3">
      <c r="A7" s="113" t="s">
        <v>12</v>
      </c>
      <c r="B7" s="5"/>
      <c r="C7" s="140">
        <v>15</v>
      </c>
      <c r="D7" s="141"/>
      <c r="E7" s="79">
        <v>100</v>
      </c>
      <c r="F7" s="80"/>
      <c r="G7" s="25" t="str">
        <f>'havi adatok'!$H$29</f>
        <v/>
      </c>
      <c r="H7" s="6" t="e">
        <f>G7*E7</f>
        <v>#VALUE!</v>
      </c>
      <c r="I7" s="81">
        <v>1</v>
      </c>
      <c r="J7" s="82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92" t="e">
        <f>'havi adatok'!$H$30/34.8</f>
        <v>#VALUE!</v>
      </c>
      <c r="Q7" s="93"/>
      <c r="R7" s="93"/>
      <c r="S7" s="93"/>
      <c r="T7" s="94"/>
      <c r="U7" s="63" t="str">
        <f>'havi adatok'!$H$31</f>
        <v/>
      </c>
      <c r="V7" s="64"/>
      <c r="W7" s="64"/>
      <c r="X7" s="64"/>
      <c r="Y7" s="65"/>
      <c r="Z7" s="133"/>
      <c r="AA7" s="133"/>
      <c r="AB7" s="134"/>
    </row>
    <row r="8" spans="1:28" ht="15.75" thickBot="1" x14ac:dyDescent="0.3">
      <c r="A8" s="114"/>
      <c r="B8" s="5"/>
      <c r="C8" s="111">
        <v>25</v>
      </c>
      <c r="D8" s="112"/>
      <c r="E8" s="79">
        <v>160</v>
      </c>
      <c r="F8" s="80"/>
      <c r="G8" s="25" t="str">
        <f>'havi adatok'!$H$29</f>
        <v/>
      </c>
      <c r="H8" s="6" t="e">
        <f t="shared" ref="H8:H12" si="0">G8*E8</f>
        <v>#VALUE!</v>
      </c>
      <c r="I8" s="81">
        <v>1.5</v>
      </c>
      <c r="J8" s="82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95"/>
      <c r="Q8" s="96"/>
      <c r="R8" s="96"/>
      <c r="S8" s="96"/>
      <c r="T8" s="97"/>
      <c r="U8" s="66"/>
      <c r="V8" s="67"/>
      <c r="W8" s="67"/>
      <c r="X8" s="67"/>
      <c r="Y8" s="68"/>
      <c r="Z8" s="133"/>
      <c r="AA8" s="133"/>
      <c r="AB8" s="134"/>
    </row>
    <row r="9" spans="1:28" ht="15.75" thickBot="1" x14ac:dyDescent="0.3">
      <c r="A9" s="113" t="s">
        <v>13</v>
      </c>
      <c r="B9" s="5"/>
      <c r="C9" s="111">
        <v>15</v>
      </c>
      <c r="D9" s="112"/>
      <c r="E9" s="79">
        <v>240</v>
      </c>
      <c r="F9" s="80"/>
      <c r="G9" s="25" t="str">
        <f>'havi adatok'!$H$29</f>
        <v/>
      </c>
      <c r="H9" s="6" t="e">
        <f t="shared" si="0"/>
        <v>#VALUE!</v>
      </c>
      <c r="I9" s="81">
        <v>3</v>
      </c>
      <c r="J9" s="82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95"/>
      <c r="Q9" s="96"/>
      <c r="R9" s="96"/>
      <c r="S9" s="96"/>
      <c r="T9" s="97"/>
      <c r="U9" s="66"/>
      <c r="V9" s="67"/>
      <c r="W9" s="67"/>
      <c r="X9" s="67"/>
      <c r="Y9" s="68"/>
      <c r="Z9" s="133"/>
      <c r="AA9" s="133"/>
      <c r="AB9" s="134"/>
    </row>
    <row r="10" spans="1:28" ht="15.75" thickBot="1" x14ac:dyDescent="0.3">
      <c r="A10" s="114"/>
      <c r="B10" s="5"/>
      <c r="C10" s="111">
        <v>25</v>
      </c>
      <c r="D10" s="112"/>
      <c r="E10" s="79">
        <v>300</v>
      </c>
      <c r="F10" s="80"/>
      <c r="G10" s="25" t="str">
        <f>'havi adatok'!$H$29</f>
        <v/>
      </c>
      <c r="H10" s="6" t="e">
        <f t="shared" si="0"/>
        <v>#VALUE!</v>
      </c>
      <c r="I10" s="81">
        <v>5</v>
      </c>
      <c r="J10" s="82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98"/>
      <c r="Q10" s="99"/>
      <c r="R10" s="99"/>
      <c r="S10" s="99"/>
      <c r="T10" s="100"/>
      <c r="U10" s="69"/>
      <c r="V10" s="70"/>
      <c r="W10" s="70"/>
      <c r="X10" s="70"/>
      <c r="Y10" s="71"/>
      <c r="Z10" s="133"/>
      <c r="AA10" s="133"/>
      <c r="AB10" s="134"/>
    </row>
    <row r="11" spans="1:28" ht="15.75" thickBot="1" x14ac:dyDescent="0.3">
      <c r="A11" s="113" t="s">
        <v>14</v>
      </c>
      <c r="B11" s="5"/>
      <c r="C11" s="111">
        <v>15</v>
      </c>
      <c r="D11" s="112"/>
      <c r="E11" s="79">
        <v>10</v>
      </c>
      <c r="F11" s="80"/>
      <c r="G11" s="25" t="str">
        <f>'havi adatok'!$H$29</f>
        <v/>
      </c>
      <c r="H11" s="6" t="e">
        <f t="shared" si="0"/>
        <v>#VALUE!</v>
      </c>
      <c r="I11" s="81">
        <v>0</v>
      </c>
      <c r="J11" s="82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83"/>
      <c r="Q11" s="85"/>
      <c r="R11" s="83"/>
      <c r="S11" s="84"/>
      <c r="T11" s="85"/>
      <c r="U11" s="83"/>
      <c r="V11" s="85"/>
      <c r="W11" s="83"/>
      <c r="X11" s="84"/>
      <c r="Y11" s="85"/>
      <c r="Z11" s="133"/>
      <c r="AA11" s="133"/>
      <c r="AB11" s="134"/>
    </row>
    <row r="12" spans="1:28" ht="15.75" thickBot="1" x14ac:dyDescent="0.3">
      <c r="A12" s="114"/>
      <c r="B12" s="5"/>
      <c r="C12" s="111">
        <v>25</v>
      </c>
      <c r="D12" s="112"/>
      <c r="E12" s="79">
        <v>10</v>
      </c>
      <c r="F12" s="80"/>
      <c r="G12" s="25" t="str">
        <f>'havi adatok'!$H$29</f>
        <v/>
      </c>
      <c r="H12" s="6" t="e">
        <f t="shared" si="0"/>
        <v>#VALUE!</v>
      </c>
      <c r="I12" s="81">
        <v>0</v>
      </c>
      <c r="J12" s="82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83"/>
      <c r="Q12" s="85"/>
      <c r="R12" s="83"/>
      <c r="S12" s="84"/>
      <c r="T12" s="85"/>
      <c r="U12" s="83"/>
      <c r="V12" s="85"/>
      <c r="W12" s="83"/>
      <c r="X12" s="84"/>
      <c r="Y12" s="85"/>
      <c r="Z12" s="133"/>
      <c r="AA12" s="133"/>
      <c r="AB12" s="134"/>
    </row>
    <row r="13" spans="1:28" ht="15.75" thickBot="1" x14ac:dyDescent="0.3">
      <c r="A13" s="72" t="s">
        <v>15</v>
      </c>
      <c r="B13" s="8" t="s">
        <v>16</v>
      </c>
      <c r="C13" s="49"/>
      <c r="D13" s="53"/>
      <c r="E13" s="75">
        <v>1.8</v>
      </c>
      <c r="F13" s="76"/>
      <c r="G13" s="25" t="str">
        <f>'havi adatok'!$H$29</f>
        <v/>
      </c>
      <c r="H13" s="9" t="e">
        <f>E13*G13</f>
        <v>#VALUE!</v>
      </c>
      <c r="I13" s="77">
        <v>2</v>
      </c>
      <c r="J13" s="7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92" t="e">
        <f>'havi adatok'!$H$30/34.8</f>
        <v>#VALUE!</v>
      </c>
      <c r="Q13" s="93"/>
      <c r="R13" s="93"/>
      <c r="S13" s="93"/>
      <c r="T13" s="94"/>
      <c r="U13" s="63" t="str">
        <f>'havi adatok'!$H$31</f>
        <v/>
      </c>
      <c r="V13" s="64"/>
      <c r="W13" s="64"/>
      <c r="X13" s="64"/>
      <c r="Y13" s="65"/>
      <c r="Z13" s="133"/>
      <c r="AA13" s="133"/>
      <c r="AB13" s="134"/>
    </row>
    <row r="14" spans="1:28" ht="15.75" thickBot="1" x14ac:dyDescent="0.3">
      <c r="A14" s="73"/>
      <c r="B14" s="8" t="s">
        <v>17</v>
      </c>
      <c r="C14" s="49"/>
      <c r="D14" s="53"/>
      <c r="E14" s="75">
        <v>1.8</v>
      </c>
      <c r="F14" s="76"/>
      <c r="G14" s="25" t="str">
        <f>'havi adatok'!$H$29</f>
        <v/>
      </c>
      <c r="H14" s="9" t="e">
        <f t="shared" ref="H14:H26" si="3">E14*G14</f>
        <v>#VALUE!</v>
      </c>
      <c r="I14" s="77">
        <v>2</v>
      </c>
      <c r="J14" s="7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95"/>
      <c r="Q14" s="96"/>
      <c r="R14" s="96"/>
      <c r="S14" s="96"/>
      <c r="T14" s="97"/>
      <c r="U14" s="66"/>
      <c r="V14" s="67"/>
      <c r="W14" s="67"/>
      <c r="X14" s="67"/>
      <c r="Y14" s="68"/>
      <c r="Z14" s="133"/>
      <c r="AA14" s="133"/>
      <c r="AB14" s="134"/>
    </row>
    <row r="15" spans="1:28" ht="15.75" thickBot="1" x14ac:dyDescent="0.3">
      <c r="A15" s="73"/>
      <c r="B15" s="8" t="s">
        <v>18</v>
      </c>
      <c r="C15" s="49"/>
      <c r="D15" s="53"/>
      <c r="E15" s="75">
        <v>1.8</v>
      </c>
      <c r="F15" s="76"/>
      <c r="G15" s="25" t="str">
        <f>'havi adatok'!$H$29</f>
        <v/>
      </c>
      <c r="H15" s="9" t="e">
        <f t="shared" si="3"/>
        <v>#VALUE!</v>
      </c>
      <c r="I15" s="77">
        <v>2</v>
      </c>
      <c r="J15" s="7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95"/>
      <c r="Q15" s="96"/>
      <c r="R15" s="96"/>
      <c r="S15" s="96"/>
      <c r="T15" s="97"/>
      <c r="U15" s="66"/>
      <c r="V15" s="67"/>
      <c r="W15" s="67"/>
      <c r="X15" s="67"/>
      <c r="Y15" s="68"/>
      <c r="Z15" s="133"/>
      <c r="AA15" s="133"/>
      <c r="AB15" s="134"/>
    </row>
    <row r="16" spans="1:28" ht="15.75" thickBot="1" x14ac:dyDescent="0.3">
      <c r="A16" s="73"/>
      <c r="B16" s="86" t="s">
        <v>19</v>
      </c>
      <c r="C16" s="49"/>
      <c r="D16" s="53"/>
      <c r="E16" s="75">
        <v>1.8</v>
      </c>
      <c r="F16" s="76"/>
      <c r="G16" s="25" t="str">
        <f>'havi adatok'!$H$29</f>
        <v/>
      </c>
      <c r="H16" s="9" t="e">
        <f t="shared" si="3"/>
        <v>#VALUE!</v>
      </c>
      <c r="I16" s="88">
        <v>2</v>
      </c>
      <c r="J16" s="89"/>
      <c r="K16" s="101" t="str">
        <f>'havi adatok'!$H$32</f>
        <v/>
      </c>
      <c r="L16" s="103" t="e">
        <f>K16*I16</f>
        <v>#VALUE!</v>
      </c>
      <c r="M16" s="105">
        <v>2</v>
      </c>
      <c r="N16" s="107" t="str">
        <f>'havi adatok'!$H$33</f>
        <v/>
      </c>
      <c r="O16" s="103" t="e">
        <f t="shared" ref="O16:O26" si="5">N16*M16</f>
        <v>#VALUE!</v>
      </c>
      <c r="P16" s="95"/>
      <c r="Q16" s="96"/>
      <c r="R16" s="96"/>
      <c r="S16" s="96"/>
      <c r="T16" s="97"/>
      <c r="U16" s="66"/>
      <c r="V16" s="67"/>
      <c r="W16" s="67"/>
      <c r="X16" s="67"/>
      <c r="Y16" s="68"/>
      <c r="Z16" s="133"/>
      <c r="AA16" s="133"/>
      <c r="AB16" s="134"/>
    </row>
    <row r="17" spans="1:28" ht="26.25" customHeight="1" thickBot="1" x14ac:dyDescent="0.3">
      <c r="A17" s="73"/>
      <c r="B17" s="87"/>
      <c r="C17" s="49"/>
      <c r="D17" s="53"/>
      <c r="E17" s="109">
        <v>70</v>
      </c>
      <c r="F17" s="110"/>
      <c r="G17" s="25" t="str">
        <f>'havi adatok'!$H$29</f>
        <v/>
      </c>
      <c r="H17" s="13" t="e">
        <f t="shared" ref="H17" si="6">E17*G17</f>
        <v>#VALUE!</v>
      </c>
      <c r="I17" s="90"/>
      <c r="J17" s="91"/>
      <c r="K17" s="102"/>
      <c r="L17" s="104"/>
      <c r="M17" s="106"/>
      <c r="N17" s="108"/>
      <c r="O17" s="104">
        <f t="shared" si="5"/>
        <v>0</v>
      </c>
      <c r="P17" s="95"/>
      <c r="Q17" s="96"/>
      <c r="R17" s="96"/>
      <c r="S17" s="96"/>
      <c r="T17" s="97"/>
      <c r="U17" s="66"/>
      <c r="V17" s="67"/>
      <c r="W17" s="67"/>
      <c r="X17" s="67"/>
      <c r="Y17" s="68"/>
      <c r="Z17" s="133"/>
      <c r="AA17" s="133"/>
      <c r="AB17" s="134"/>
    </row>
    <row r="18" spans="1:28" ht="26.25" thickBot="1" x14ac:dyDescent="0.3">
      <c r="A18" s="74"/>
      <c r="B18" s="14" t="s">
        <v>20</v>
      </c>
      <c r="C18" s="49"/>
      <c r="D18" s="53"/>
      <c r="E18" s="75">
        <v>1.8</v>
      </c>
      <c r="F18" s="76"/>
      <c r="G18" s="25" t="str">
        <f>'havi adatok'!$H$29</f>
        <v/>
      </c>
      <c r="H18" s="9" t="e">
        <f t="shared" si="3"/>
        <v>#VALUE!</v>
      </c>
      <c r="I18" s="77">
        <v>2</v>
      </c>
      <c r="J18" s="7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95"/>
      <c r="Q18" s="96"/>
      <c r="R18" s="96"/>
      <c r="S18" s="96"/>
      <c r="T18" s="97"/>
      <c r="U18" s="66"/>
      <c r="V18" s="67"/>
      <c r="W18" s="67"/>
      <c r="X18" s="67"/>
      <c r="Y18" s="68"/>
      <c r="Z18" s="133"/>
      <c r="AA18" s="133"/>
      <c r="AB18" s="134"/>
    </row>
    <row r="19" spans="1:28" ht="15.75" thickBot="1" x14ac:dyDescent="0.3">
      <c r="A19" s="72" t="s">
        <v>21</v>
      </c>
      <c r="B19" s="8" t="s">
        <v>22</v>
      </c>
      <c r="C19" s="49"/>
      <c r="D19" s="53"/>
      <c r="E19" s="75">
        <v>1</v>
      </c>
      <c r="F19" s="76"/>
      <c r="G19" s="25" t="str">
        <f>'havi adatok'!$H$29</f>
        <v/>
      </c>
      <c r="H19" s="9" t="e">
        <f t="shared" si="3"/>
        <v>#VALUE!</v>
      </c>
      <c r="I19" s="77">
        <v>1</v>
      </c>
      <c r="J19" s="7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95"/>
      <c r="Q19" s="96"/>
      <c r="R19" s="96"/>
      <c r="S19" s="96"/>
      <c r="T19" s="97"/>
      <c r="U19" s="66"/>
      <c r="V19" s="67"/>
      <c r="W19" s="67"/>
      <c r="X19" s="67"/>
      <c r="Y19" s="68"/>
      <c r="Z19" s="133"/>
      <c r="AA19" s="133"/>
      <c r="AB19" s="134"/>
    </row>
    <row r="20" spans="1:28" ht="15.75" thickBot="1" x14ac:dyDescent="0.3">
      <c r="A20" s="73"/>
      <c r="B20" s="8" t="s">
        <v>23</v>
      </c>
      <c r="C20" s="49"/>
      <c r="D20" s="53"/>
      <c r="E20" s="75">
        <v>1</v>
      </c>
      <c r="F20" s="76"/>
      <c r="G20" s="25" t="str">
        <f>'havi adatok'!$H$29</f>
        <v/>
      </c>
      <c r="H20" s="9" t="e">
        <f t="shared" si="3"/>
        <v>#VALUE!</v>
      </c>
      <c r="I20" s="77">
        <v>1</v>
      </c>
      <c r="J20" s="7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95"/>
      <c r="Q20" s="96"/>
      <c r="R20" s="96"/>
      <c r="S20" s="96"/>
      <c r="T20" s="97"/>
      <c r="U20" s="66"/>
      <c r="V20" s="67"/>
      <c r="W20" s="67"/>
      <c r="X20" s="67"/>
      <c r="Y20" s="68"/>
      <c r="Z20" s="133"/>
      <c r="AA20" s="133"/>
      <c r="AB20" s="134"/>
    </row>
    <row r="21" spans="1:28" ht="15.75" thickBot="1" x14ac:dyDescent="0.3">
      <c r="A21" s="73"/>
      <c r="B21" s="8" t="s">
        <v>24</v>
      </c>
      <c r="C21" s="49"/>
      <c r="D21" s="53"/>
      <c r="E21" s="75">
        <v>1</v>
      </c>
      <c r="F21" s="76"/>
      <c r="G21" s="25" t="str">
        <f>'havi adatok'!$H$29</f>
        <v/>
      </c>
      <c r="H21" s="9" t="e">
        <f t="shared" si="3"/>
        <v>#VALUE!</v>
      </c>
      <c r="I21" s="77">
        <v>1</v>
      </c>
      <c r="J21" s="7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95"/>
      <c r="Q21" s="96"/>
      <c r="R21" s="96"/>
      <c r="S21" s="96"/>
      <c r="T21" s="97"/>
      <c r="U21" s="66"/>
      <c r="V21" s="67"/>
      <c r="W21" s="67"/>
      <c r="X21" s="67"/>
      <c r="Y21" s="68"/>
      <c r="Z21" s="133"/>
      <c r="AA21" s="133"/>
      <c r="AB21" s="134"/>
    </row>
    <row r="22" spans="1:28" ht="15.75" thickBot="1" x14ac:dyDescent="0.3">
      <c r="A22" s="73"/>
      <c r="B22" s="8" t="s">
        <v>25</v>
      </c>
      <c r="C22" s="49"/>
      <c r="D22" s="53"/>
      <c r="E22" s="75">
        <v>1</v>
      </c>
      <c r="F22" s="76"/>
      <c r="G22" s="25" t="str">
        <f>'havi adatok'!$H$29</f>
        <v/>
      </c>
      <c r="H22" s="9" t="e">
        <f t="shared" si="3"/>
        <v>#VALUE!</v>
      </c>
      <c r="I22" s="77">
        <v>1</v>
      </c>
      <c r="J22" s="7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95"/>
      <c r="Q22" s="96"/>
      <c r="R22" s="96"/>
      <c r="S22" s="96"/>
      <c r="T22" s="97"/>
      <c r="U22" s="66"/>
      <c r="V22" s="67"/>
      <c r="W22" s="67"/>
      <c r="X22" s="67"/>
      <c r="Y22" s="68"/>
      <c r="Z22" s="133"/>
      <c r="AA22" s="133"/>
      <c r="AB22" s="134"/>
    </row>
    <row r="23" spans="1:28" ht="15.75" thickBot="1" x14ac:dyDescent="0.3">
      <c r="A23" s="74"/>
      <c r="B23" s="8" t="s">
        <v>26</v>
      </c>
      <c r="C23" s="49"/>
      <c r="D23" s="53"/>
      <c r="E23" s="75">
        <v>1</v>
      </c>
      <c r="F23" s="76"/>
      <c r="G23" s="25" t="str">
        <f>'havi adatok'!$H$29</f>
        <v/>
      </c>
      <c r="H23" s="9" t="e">
        <f t="shared" si="3"/>
        <v>#VALUE!</v>
      </c>
      <c r="I23" s="77">
        <v>1</v>
      </c>
      <c r="J23" s="7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95"/>
      <c r="Q23" s="96"/>
      <c r="R23" s="96"/>
      <c r="S23" s="96"/>
      <c r="T23" s="97"/>
      <c r="U23" s="66"/>
      <c r="V23" s="67"/>
      <c r="W23" s="67"/>
      <c r="X23" s="67"/>
      <c r="Y23" s="68"/>
      <c r="Z23" s="133"/>
      <c r="AA23" s="133"/>
      <c r="AB23" s="134"/>
    </row>
    <row r="24" spans="1:28" ht="15.75" thickBot="1" x14ac:dyDescent="0.3">
      <c r="A24" s="15" t="s">
        <v>27</v>
      </c>
      <c r="B24" s="8"/>
      <c r="C24" s="49"/>
      <c r="D24" s="53"/>
      <c r="E24" s="75">
        <v>2</v>
      </c>
      <c r="F24" s="76"/>
      <c r="G24" s="25" t="str">
        <f>'havi adatok'!$H$29</f>
        <v/>
      </c>
      <c r="H24" s="9" t="e">
        <f t="shared" si="3"/>
        <v>#VALUE!</v>
      </c>
      <c r="I24" s="77">
        <v>1</v>
      </c>
      <c r="J24" s="7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95"/>
      <c r="Q24" s="96"/>
      <c r="R24" s="96"/>
      <c r="S24" s="96"/>
      <c r="T24" s="97"/>
      <c r="U24" s="66"/>
      <c r="V24" s="67"/>
      <c r="W24" s="67"/>
      <c r="X24" s="67"/>
      <c r="Y24" s="68"/>
      <c r="Z24" s="133"/>
      <c r="AA24" s="133"/>
      <c r="AB24" s="134"/>
    </row>
    <row r="25" spans="1:28" ht="26.25" thickBot="1" x14ac:dyDescent="0.3">
      <c r="A25" s="72" t="s">
        <v>28</v>
      </c>
      <c r="B25" s="14" t="s">
        <v>29</v>
      </c>
      <c r="C25" s="49"/>
      <c r="D25" s="53"/>
      <c r="E25" s="75">
        <v>2</v>
      </c>
      <c r="F25" s="76"/>
      <c r="G25" s="25" t="str">
        <f>'havi adatok'!$H$29</f>
        <v/>
      </c>
      <c r="H25" s="9" t="e">
        <f t="shared" si="3"/>
        <v>#VALUE!</v>
      </c>
      <c r="I25" s="77">
        <v>1</v>
      </c>
      <c r="J25" s="7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95"/>
      <c r="Q25" s="96"/>
      <c r="R25" s="96"/>
      <c r="S25" s="96"/>
      <c r="T25" s="97"/>
      <c r="U25" s="66"/>
      <c r="V25" s="67"/>
      <c r="W25" s="67"/>
      <c r="X25" s="67"/>
      <c r="Y25" s="68"/>
      <c r="Z25" s="133"/>
      <c r="AA25" s="133"/>
      <c r="AB25" s="134"/>
    </row>
    <row r="26" spans="1:28" ht="15.75" thickBot="1" x14ac:dyDescent="0.3">
      <c r="A26" s="73"/>
      <c r="B26" s="8" t="s">
        <v>30</v>
      </c>
      <c r="C26" s="49"/>
      <c r="D26" s="53"/>
      <c r="E26" s="75">
        <v>2</v>
      </c>
      <c r="F26" s="76"/>
      <c r="G26" s="25" t="str">
        <f>'havi adatok'!$H$29</f>
        <v/>
      </c>
      <c r="H26" s="9" t="e">
        <f t="shared" si="3"/>
        <v>#VALUE!</v>
      </c>
      <c r="I26" s="77">
        <v>1.5</v>
      </c>
      <c r="J26" s="7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95"/>
      <c r="Q26" s="96"/>
      <c r="R26" s="96"/>
      <c r="S26" s="96"/>
      <c r="T26" s="97"/>
      <c r="U26" s="66"/>
      <c r="V26" s="67"/>
      <c r="W26" s="67"/>
      <c r="X26" s="67"/>
      <c r="Y26" s="68"/>
      <c r="Z26" s="133"/>
      <c r="AA26" s="133"/>
      <c r="AB26" s="134"/>
    </row>
    <row r="27" spans="1:28" ht="15.75" thickBot="1" x14ac:dyDescent="0.3">
      <c r="A27" s="74"/>
      <c r="B27" s="8" t="s">
        <v>31</v>
      </c>
      <c r="C27" s="49"/>
      <c r="D27" s="53"/>
      <c r="E27" s="79">
        <v>300</v>
      </c>
      <c r="F27" s="80"/>
      <c r="G27" s="25" t="str">
        <f>'havi adatok'!$H$29</f>
        <v/>
      </c>
      <c r="H27" s="6" t="e">
        <f t="shared" ref="H27" si="7">G27*E27</f>
        <v>#VALUE!</v>
      </c>
      <c r="I27" s="81">
        <v>4</v>
      </c>
      <c r="J27" s="82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95"/>
      <c r="Q27" s="96"/>
      <c r="R27" s="96"/>
      <c r="S27" s="96"/>
      <c r="T27" s="97"/>
      <c r="U27" s="66"/>
      <c r="V27" s="67"/>
      <c r="W27" s="67"/>
      <c r="X27" s="67"/>
      <c r="Y27" s="68"/>
      <c r="Z27" s="133"/>
      <c r="AA27" s="133"/>
      <c r="AB27" s="134"/>
    </row>
    <row r="28" spans="1:28" ht="15.75" thickBot="1" x14ac:dyDescent="0.3">
      <c r="A28" s="15" t="s">
        <v>32</v>
      </c>
      <c r="B28" s="49" t="s">
        <v>33</v>
      </c>
      <c r="C28" s="50"/>
      <c r="D28" s="50"/>
      <c r="E28" s="50"/>
      <c r="F28" s="50"/>
      <c r="G28" s="50"/>
      <c r="H28" s="50"/>
      <c r="I28" s="50"/>
      <c r="J28" s="51"/>
      <c r="K28" s="52"/>
      <c r="L28" s="53"/>
      <c r="M28" s="5"/>
      <c r="N28" s="49"/>
      <c r="O28" s="53"/>
      <c r="P28" s="98"/>
      <c r="Q28" s="99"/>
      <c r="R28" s="99"/>
      <c r="S28" s="99"/>
      <c r="T28" s="100"/>
      <c r="U28" s="69"/>
      <c r="V28" s="70"/>
      <c r="W28" s="70"/>
      <c r="X28" s="70"/>
      <c r="Y28" s="71"/>
      <c r="Z28" s="135"/>
      <c r="AA28" s="135"/>
      <c r="AB28" s="136"/>
    </row>
    <row r="29" spans="1:28" ht="15.75" thickBot="1" x14ac:dyDescent="0.3">
      <c r="A29" s="54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x14ac:dyDescent="0.25">
      <c r="A30" s="57" t="s">
        <v>35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9"/>
    </row>
    <row r="31" spans="1:28" ht="15.75" thickBo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</row>
    <row r="32" spans="1:28" ht="1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zoomScaleSheetLayoutView="100" workbookViewId="0">
      <selection activeCell="D36" sqref="D36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6" width="10.42578125" style="22" customWidth="1"/>
    <col min="7" max="14" width="5.7109375" style="22" customWidth="1"/>
    <col min="15" max="15" width="12.7109375" style="22" bestFit="1" customWidth="1"/>
    <col min="16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2025</v>
      </c>
      <c r="C11" s="30">
        <v>351586349</v>
      </c>
      <c r="D11" s="30">
        <v>308925506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>SUM(C11:N11)</f>
        <v>660511855</v>
      </c>
      <c r="P11" s="43"/>
    </row>
    <row r="12" spans="1:16" x14ac:dyDescent="0.2">
      <c r="A12" s="28" t="s">
        <v>46</v>
      </c>
      <c r="B12" s="29">
        <v>2025</v>
      </c>
      <c r="C12" s="30">
        <v>301894829</v>
      </c>
      <c r="D12" s="30">
        <v>227999606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529894435</v>
      </c>
      <c r="P12" s="43"/>
    </row>
    <row r="13" spans="1:16" x14ac:dyDescent="0.2">
      <c r="A13" s="28" t="s">
        <v>47</v>
      </c>
      <c r="B13" s="29">
        <v>2025</v>
      </c>
      <c r="C13" s="30">
        <v>60735545.329999998</v>
      </c>
      <c r="D13" s="30">
        <v>49501701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110237246.33</v>
      </c>
      <c r="P13" s="43"/>
    </row>
    <row r="14" spans="1:16" x14ac:dyDescent="0.2">
      <c r="A14" s="31" t="s">
        <v>7</v>
      </c>
      <c r="B14" s="29">
        <v>2025</v>
      </c>
      <c r="C14" s="30">
        <v>32106343</v>
      </c>
      <c r="D14" s="30">
        <v>35683950.43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67790293.430000007</v>
      </c>
      <c r="P14" s="43"/>
    </row>
    <row r="15" spans="1:16" x14ac:dyDescent="0.2">
      <c r="A15" s="31" t="s">
        <v>8</v>
      </c>
      <c r="B15" s="29">
        <v>2025</v>
      </c>
      <c r="C15" s="30">
        <v>49714362</v>
      </c>
      <c r="D15" s="30">
        <v>53320335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103034697</v>
      </c>
      <c r="P15" s="43"/>
    </row>
    <row r="16" spans="1:16" x14ac:dyDescent="0.2">
      <c r="O16" s="17"/>
      <c r="P16" s="43"/>
    </row>
    <row r="17" spans="1:16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16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16" x14ac:dyDescent="0.2">
      <c r="A20" s="28" t="s">
        <v>37</v>
      </c>
      <c r="B20" s="29">
        <v>2025</v>
      </c>
      <c r="C20" s="39">
        <v>3852427.4300000011</v>
      </c>
      <c r="D20" s="39">
        <v>3254855.1749999989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f>SUM(C20:N20)</f>
        <v>7107282.6050000004</v>
      </c>
      <c r="P20" s="43"/>
    </row>
    <row r="21" spans="1:16" x14ac:dyDescent="0.2">
      <c r="A21" s="28" t="s">
        <v>46</v>
      </c>
      <c r="B21" s="29">
        <v>2025</v>
      </c>
      <c r="C21" s="40">
        <v>45400225</v>
      </c>
      <c r="D21" s="40">
        <v>33751928.174763612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79152153.17476362</v>
      </c>
      <c r="P21" s="43"/>
    </row>
    <row r="22" spans="1:16" x14ac:dyDescent="0.2">
      <c r="A22" s="28" t="s">
        <v>47</v>
      </c>
      <c r="B22" s="29">
        <v>2025</v>
      </c>
      <c r="C22" s="41">
        <v>6132.4359000000013</v>
      </c>
      <c r="D22" s="41">
        <v>4723.4202999999998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10855.856200000002</v>
      </c>
      <c r="P22" s="43"/>
    </row>
    <row r="23" spans="1:16" x14ac:dyDescent="0.2">
      <c r="A23" s="28" t="s">
        <v>7</v>
      </c>
      <c r="B23" s="29">
        <v>2025</v>
      </c>
      <c r="C23" s="42">
        <v>38272</v>
      </c>
      <c r="D23" s="42">
        <v>43543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81815</v>
      </c>
      <c r="P23" s="43"/>
    </row>
    <row r="24" spans="1:16" x14ac:dyDescent="0.2">
      <c r="A24" s="28" t="s">
        <v>8</v>
      </c>
      <c r="B24" s="29">
        <v>2025</v>
      </c>
      <c r="C24" s="42">
        <v>37940</v>
      </c>
      <c r="D24" s="42">
        <v>41638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79578</v>
      </c>
      <c r="P24" s="43"/>
    </row>
    <row r="27" spans="1:16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16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16" x14ac:dyDescent="0.2">
      <c r="A29" s="28" t="s">
        <v>37</v>
      </c>
      <c r="B29" s="29">
        <v>2025</v>
      </c>
      <c r="C29" s="36">
        <f t="shared" ref="C29:H29" si="8">IFERROR(C11/C20,"")</f>
        <v>91.263587799757701</v>
      </c>
      <c r="D29" s="36">
        <f t="shared" si="8"/>
        <v>94.912212491912214</v>
      </c>
      <c r="E29" s="36" t="str">
        <f t="shared" si="8"/>
        <v/>
      </c>
      <c r="F29" s="36" t="str">
        <f t="shared" si="8"/>
        <v/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92.934514034284689</v>
      </c>
    </row>
    <row r="30" spans="1:16" x14ac:dyDescent="0.2">
      <c r="A30" s="28" t="s">
        <v>46</v>
      </c>
      <c r="B30" s="29">
        <v>2025</v>
      </c>
      <c r="C30" s="37">
        <f>IFERROR(C12/C21*1000,"")</f>
        <v>6649.6328817753656</v>
      </c>
      <c r="D30" s="37">
        <f t="shared" ref="D30:N30" si="10">IFERROR(D12/D21*1000,"")</f>
        <v>6755.1579518492745</v>
      </c>
      <c r="E30" s="37" t="str">
        <f t="shared" si="10"/>
        <v/>
      </c>
      <c r="F30" s="37" t="str">
        <f t="shared" si="10"/>
        <v/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6694.630704865629</v>
      </c>
    </row>
    <row r="31" spans="1:16" x14ac:dyDescent="0.2">
      <c r="A31" s="28" t="s">
        <v>47</v>
      </c>
      <c r="B31" s="29">
        <v>2025</v>
      </c>
      <c r="C31" s="37">
        <f t="shared" ref="C31:H31" si="11">IFERROR(C13/C22,"")</f>
        <v>9903.9837220312384</v>
      </c>
      <c r="D31" s="37">
        <f t="shared" si="11"/>
        <v>10480.05425221211</v>
      </c>
      <c r="E31" s="37" t="str">
        <f t="shared" si="11"/>
        <v/>
      </c>
      <c r="F31" s="37" t="str">
        <f t="shared" si="11"/>
        <v/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10154.633987321975</v>
      </c>
    </row>
    <row r="32" spans="1:16" x14ac:dyDescent="0.2">
      <c r="A32" s="28" t="s">
        <v>7</v>
      </c>
      <c r="B32" s="29">
        <v>2025</v>
      </c>
      <c r="C32" s="38">
        <f t="shared" ref="C32:H32" si="12">IFERROR(C14/C23,"")</f>
        <v>838.8990123327759</v>
      </c>
      <c r="D32" s="38">
        <f t="shared" si="12"/>
        <v>819.51060859380379</v>
      </c>
      <c r="E32" s="38" t="str">
        <f t="shared" si="12"/>
        <v/>
      </c>
      <c r="F32" s="38" t="str">
        <f t="shared" si="12"/>
        <v/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828.58025337652032</v>
      </c>
    </row>
    <row r="33" spans="1:15" x14ac:dyDescent="0.2">
      <c r="A33" s="28" t="s">
        <v>8</v>
      </c>
      <c r="B33" s="29">
        <v>2025</v>
      </c>
      <c r="C33" s="38">
        <f t="shared" ref="C33:H33" si="13">IFERROR(C15/C24,"")</f>
        <v>1310.3416447021614</v>
      </c>
      <c r="D33" s="38">
        <f t="shared" si="13"/>
        <v>1280.5690715212065</v>
      </c>
      <c r="E33" s="38" t="str">
        <f t="shared" si="13"/>
        <v/>
      </c>
      <c r="F33" s="38" t="str">
        <f t="shared" si="13"/>
        <v/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1294.7635904395688</v>
      </c>
    </row>
    <row r="34" spans="1:1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6" spans="1:15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5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5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5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</row>
    <row r="40" spans="1:15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5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5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1:15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spans="1:15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15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2026_02 hó</vt:lpstr>
      <vt:lpstr>2025_06 hó</vt:lpstr>
      <vt:lpstr>havi adatok</vt:lpstr>
      <vt:lpstr>'2025_06 hó'!Nyomtatási_terület</vt:lpstr>
      <vt:lpstr>'2026_02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2026-03-30T18:27:46Z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