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n_anetta_semmelweis_hu/Documents/Anett_saját/Honlapra/"/>
    </mc:Choice>
  </mc:AlternateContent>
  <xr:revisionPtr revIDLastSave="0" documentId="8_{F99A367A-8796-4235-9185-0289CC060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01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'2026_01 hó'!$A$2:$AB$32</definedName>
    <definedName name="_xlnm.Print_Area" localSheetId="2">'havi adatok'!$A$1:$O$34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K7" i="3" s="1"/>
  <c r="D32" i="2"/>
  <c r="E32" i="2"/>
  <c r="F32" i="2"/>
  <c r="G32" i="2"/>
  <c r="H32" i="2"/>
  <c r="C33" i="2"/>
  <c r="N7" i="3" s="1"/>
  <c r="D33" i="2"/>
  <c r="E33" i="2"/>
  <c r="F33" i="2"/>
  <c r="G33" i="2"/>
  <c r="H33" i="2"/>
  <c r="C29" i="2"/>
  <c r="G7" i="3" s="1"/>
  <c r="D29" i="2"/>
  <c r="E29" i="2"/>
  <c r="F29" i="2"/>
  <c r="G29" i="2"/>
  <c r="H29" i="2"/>
  <c r="P13" i="3" l="1"/>
  <c r="P7" i="3"/>
  <c r="U13" i="3"/>
  <c r="U7" i="3"/>
  <c r="O21" i="2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<sst xmlns="http://schemas.openxmlformats.org/spreadsheetml/2006/main" count="135" uniqueCount="53">
  <si>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</si>
  <si>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</si>
  <si>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</si>
  <si>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</si>
  <si>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</si>
  <si>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</si>
  <si>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</si>
  <si>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</si>
  <si>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</si>
  <si>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</si>
  <si>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</si>
  <si>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</si>
  <si>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</si>
  <si>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</si>
  <si>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</si>
  <si>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</si>
  <si>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</si>
  <si>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</si>
  <si>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</si>
  <si>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</si>
  <si>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</si>
  <si>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</si>
  <si>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</si>
  <si>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</si>
  <si>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</si>
  <si>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</si>
  <si>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</si>
  <si>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</si>
  <si>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</si>
  <si>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</si>
  <si>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</si>
  <si>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</si>
  <si>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</si>
  <si>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</si>
  <si>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</si>
  <si>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</si>
  <si>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</si>
  <si>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</si>
  <si>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</si>
  <si>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</si>
  <si>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</si>
  <si>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</si>
  <si>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</si>
  <si>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</si>
  <si>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</si>
  <si>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</si>
  <si>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</si>
  <si>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</si>
  <si>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</si>
  <si>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</si>
  <si>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</si>
  <si>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</si>
  <si>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2026.02.27-ig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</si>
</sst>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2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171" fontId="7" fillId="0" borderId="0" xfId="0" applyNumberFormat="1" applyFont="1"/>
    <xf numFmtId="164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0" fontId="7" fillId="0" borderId="0" xfId="0" applyFont="1"/>
    <xf numFmtId="173" fontId="7" fillId="0" borderId="0" xfId="0" applyNumberFormat="1" applyFont="1"/>
    <xf numFmtId="176" fontId="4" fillId="3" borderId="30" xfId="2" applyNumberFormat="1" applyFont="1" applyFill="1" applyBorder="1" applyAlignment="1">
      <alignment vertical="center"/>
    </xf>
    <xf numFmtId="175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86" fontId="7" fillId="5" borderId="0" xfId="2" applyNumberFormat="1" applyFont="1" applyFill="1" applyAlignment="1">
      <alignment vertical="center"/>
    </xf>
    <xf numFmtId="170" fontId="7" fillId="5" borderId="0" xfId="0" applyNumberFormat="1" applyFont="1" applyFill="1" applyAlignment="1">
      <alignment vertical="center"/>
    </xf>
    <xf numFmtId="187" fontId="7" fillId="5" borderId="0" xfId="0" applyNumberFormat="1" applyFont="1" applyFill="1" applyAlignment="1">
      <alignment vertical="center"/>
    </xf>
    <xf numFmtId="183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9" fontId="7" fillId="0" borderId="0" xfId="3" applyFont="1"/>
    <xf numFmtId="170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17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 wrapText="1"/>
    </xf>
    <xf numFmtId="165" fontId="4" fillId="3" borderId="24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65" fontId="4" fillId="0" borderId="20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88" fontId="4" fillId="3" borderId="19" xfId="0" applyNumberFormat="1" applyFont="1" applyFill="1" applyBorder="1" applyAlignment="1">
      <alignment horizontal="center" vertical="center" wrapText="1"/>
    </xf>
    <xf numFmtId="188" fontId="4" fillId="3" borderId="7" xfId="0" applyNumberFormat="1" applyFont="1" applyFill="1" applyBorder="1" applyAlignment="1">
      <alignment horizontal="center" vertical="center" wrapText="1"/>
    </xf>
    <xf numFmtId="188" fontId="4" fillId="3" borderId="23" xfId="0" applyNumberFormat="1" applyFont="1" applyFill="1" applyBorder="1" applyAlignment="1">
      <alignment horizontal="center" vertical="center" wrapText="1"/>
    </xf>
    <xf numFmtId="188" fontId="4" fillId="3" borderId="17" xfId="0" applyNumberFormat="1" applyFont="1" applyFill="1" applyBorder="1" applyAlignment="1">
      <alignment horizontal="center" vertical="center" wrapText="1"/>
    </xf>
    <xf numFmtId="188" fontId="4" fillId="3" borderId="0" xfId="0" applyNumberFormat="1" applyFont="1" applyFill="1" applyAlignment="1">
      <alignment horizontal="center" vertical="center" wrapText="1"/>
    </xf>
    <xf numFmtId="188" fontId="4" fillId="3" borderId="14" xfId="0" applyNumberFormat="1" applyFont="1" applyFill="1" applyBorder="1" applyAlignment="1">
      <alignment horizontal="center" vertical="center" wrapText="1"/>
    </xf>
    <xf numFmtId="188" fontId="4" fillId="3" borderId="24" xfId="0" applyNumberFormat="1" applyFont="1" applyFill="1" applyBorder="1" applyAlignment="1">
      <alignment horizontal="center" vertical="center" wrapText="1"/>
    </xf>
    <xf numFmtId="188" fontId="4" fillId="3" borderId="12" xfId="0" applyNumberFormat="1" applyFont="1" applyFill="1" applyBorder="1" applyAlignment="1">
      <alignment horizontal="center" vertical="center" wrapText="1"/>
    </xf>
    <xf numFmtId="188" fontId="4" fillId="3" borderId="13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3" borderId="1" xfId="2" applyNumberFormat="1" applyFont="1" applyFill="1" applyBorder="1" applyAlignment="1">
      <alignment horizontal="right" vertical="center"/>
    </xf>
    <xf numFmtId="176" fontId="4" fillId="3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C16" sqref="C16:D16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2" t="str">
        <f>'havi adatok'!$A$8</f>
        <v>2026.02.27-ig igazolt számlák alapján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1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ht="24.75" customHeight="1" thickBot="1" x14ac:dyDescent="0.3">
      <c r="A3" s="114" t="s">
        <v>42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48.75" customHeight="1" thickBot="1" x14ac:dyDescent="0.3">
      <c r="A4" s="115" t="s">
        <v>1</v>
      </c>
      <c r="B4" s="115" t="s">
        <v>2</v>
      </c>
      <c r="C4" s="119" t="s">
        <v>3</v>
      </c>
      <c r="D4" s="120"/>
      <c r="E4" s="125" t="s">
        <v>4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25" t="s">
        <v>5</v>
      </c>
      <c r="AA4" s="126"/>
      <c r="AB4" s="127"/>
    </row>
    <row r="5" spans="1:28" ht="15.75" thickBot="1" x14ac:dyDescent="0.3">
      <c r="A5" s="116"/>
      <c r="B5" s="116"/>
      <c r="C5" s="121"/>
      <c r="D5" s="122"/>
      <c r="E5" s="125" t="s">
        <v>6</v>
      </c>
      <c r="F5" s="126"/>
      <c r="G5" s="126"/>
      <c r="H5" s="127"/>
      <c r="I5" s="125" t="s">
        <v>7</v>
      </c>
      <c r="J5" s="126"/>
      <c r="K5" s="126"/>
      <c r="L5" s="127"/>
      <c r="M5" s="126" t="s">
        <v>8</v>
      </c>
      <c r="N5" s="126"/>
      <c r="O5" s="127"/>
      <c r="P5" s="125" t="s">
        <v>46</v>
      </c>
      <c r="Q5" s="126"/>
      <c r="R5" s="126"/>
      <c r="S5" s="126"/>
      <c r="T5" s="127"/>
      <c r="U5" s="125" t="s">
        <v>47</v>
      </c>
      <c r="V5" s="126"/>
      <c r="W5" s="126"/>
      <c r="X5" s="126"/>
      <c r="Y5" s="127"/>
      <c r="Z5" s="128" t="s">
        <v>9</v>
      </c>
      <c r="AA5" s="128"/>
      <c r="AB5" s="129"/>
    </row>
    <row r="6" spans="1:28" ht="38.25" customHeight="1" thickBot="1" x14ac:dyDescent="0.3">
      <c r="A6" s="117"/>
      <c r="B6" s="118"/>
      <c r="C6" s="123"/>
      <c r="D6" s="124"/>
      <c r="E6" s="125" t="s">
        <v>10</v>
      </c>
      <c r="F6" s="127"/>
      <c r="G6" s="2" t="s">
        <v>40</v>
      </c>
      <c r="H6" s="2" t="s">
        <v>11</v>
      </c>
      <c r="I6" s="125" t="s">
        <v>10</v>
      </c>
      <c r="J6" s="127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4" t="s">
        <v>10</v>
      </c>
      <c r="Q6" s="135"/>
      <c r="R6" s="136"/>
      <c r="S6" s="134" t="s">
        <v>11</v>
      </c>
      <c r="T6" s="136"/>
      <c r="U6" s="134" t="s">
        <v>10</v>
      </c>
      <c r="V6" s="135"/>
      <c r="W6" s="136"/>
      <c r="X6" s="134" t="s">
        <v>11</v>
      </c>
      <c r="Y6" s="136"/>
      <c r="Z6" s="130"/>
      <c r="AA6" s="130"/>
      <c r="AB6" s="131"/>
    </row>
    <row r="7" spans="1:28" ht="15.75" thickBot="1" x14ac:dyDescent="0.3">
      <c r="A7" s="110" t="s">
        <v>12</v>
      </c>
      <c r="B7" s="5"/>
      <c r="C7" s="137">
        <v>15</v>
      </c>
      <c r="D7" s="138"/>
      <c r="E7" s="76">
        <v>100</v>
      </c>
      <c r="F7" s="77"/>
      <c r="G7" s="25">
        <f>'havi adatok'!$C$29</f>
        <v>91.263627436929582</v>
      </c>
      <c r="H7" s="6">
        <f>G7*E7</f>
        <v>9126.3627436929582</v>
      </c>
      <c r="I7" s="78">
        <v>1</v>
      </c>
      <c r="J7" s="79"/>
      <c r="K7" s="24">
        <f>'havi adatok'!$C$32</f>
        <v>838.8990123327759</v>
      </c>
      <c r="L7" s="6">
        <f>I7*K7</f>
        <v>838.8990123327759</v>
      </c>
      <c r="M7" s="7">
        <v>1</v>
      </c>
      <c r="N7" s="24">
        <f>'havi adatok'!$C$33</f>
        <v>1310.3433730169206</v>
      </c>
      <c r="O7" s="6">
        <f>N7*M7</f>
        <v>1310.3433730169206</v>
      </c>
      <c r="P7" s="89">
        <f>'havi adatok'!$C$30/34.8</f>
        <v>191.08140464871741</v>
      </c>
      <c r="Q7" s="90"/>
      <c r="R7" s="90"/>
      <c r="S7" s="90"/>
      <c r="T7" s="91"/>
      <c r="U7" s="60">
        <f>'havi adatok'!$C$31</f>
        <v>9904.6877038486637</v>
      </c>
      <c r="V7" s="61"/>
      <c r="W7" s="61"/>
      <c r="X7" s="61"/>
      <c r="Y7" s="62"/>
      <c r="Z7" s="130"/>
      <c r="AA7" s="130"/>
      <c r="AB7" s="131"/>
    </row>
    <row r="8" spans="1:28" ht="15.75" thickBot="1" x14ac:dyDescent="0.3">
      <c r="A8" s="111"/>
      <c r="B8" s="5"/>
      <c r="C8" s="108">
        <v>25</v>
      </c>
      <c r="D8" s="109"/>
      <c r="E8" s="76">
        <v>160</v>
      </c>
      <c r="F8" s="77"/>
      <c r="G8" s="25">
        <f t="shared" ref="G8:G27" si="0">$G$7</f>
        <v>91.263627436929582</v>
      </c>
      <c r="H8" s="6">
        <f t="shared" ref="H8:H12" si="1">G8*E8</f>
        <v>14602.180389908734</v>
      </c>
      <c r="I8" s="78">
        <v>1.5</v>
      </c>
      <c r="J8" s="79"/>
      <c r="K8" s="24">
        <f t="shared" ref="K8:K15" si="2">$K$7</f>
        <v>838.8990123327759</v>
      </c>
      <c r="L8" s="6">
        <f t="shared" ref="L8:L27" si="3">I8*K8</f>
        <v>1258.3485184991639</v>
      </c>
      <c r="M8" s="7">
        <v>1.5</v>
      </c>
      <c r="N8" s="24">
        <f t="shared" ref="N8:N15" si="4">$N$7</f>
        <v>1310.3433730169206</v>
      </c>
      <c r="O8" s="6">
        <f t="shared" ref="O8:O12" si="5">N8*M8</f>
        <v>1965.5150595253808</v>
      </c>
      <c r="P8" s="92"/>
      <c r="Q8" s="93"/>
      <c r="R8" s="93"/>
      <c r="S8" s="93"/>
      <c r="T8" s="94"/>
      <c r="U8" s="63"/>
      <c r="V8" s="64"/>
      <c r="W8" s="64"/>
      <c r="X8" s="64"/>
      <c r="Y8" s="65"/>
      <c r="Z8" s="130"/>
      <c r="AA8" s="130"/>
      <c r="AB8" s="131"/>
    </row>
    <row r="9" spans="1:28" ht="15.75" thickBot="1" x14ac:dyDescent="0.3">
      <c r="A9" s="110" t="s">
        <v>13</v>
      </c>
      <c r="B9" s="5"/>
      <c r="C9" s="108">
        <v>15</v>
      </c>
      <c r="D9" s="109"/>
      <c r="E9" s="76">
        <v>240</v>
      </c>
      <c r="F9" s="77"/>
      <c r="G9" s="25">
        <f t="shared" si="0"/>
        <v>91.263627436929582</v>
      </c>
      <c r="H9" s="6">
        <f t="shared" si="1"/>
        <v>21903.270584863101</v>
      </c>
      <c r="I9" s="78">
        <v>3</v>
      </c>
      <c r="J9" s="79"/>
      <c r="K9" s="24">
        <f t="shared" si="2"/>
        <v>838.8990123327759</v>
      </c>
      <c r="L9" s="6">
        <f t="shared" si="3"/>
        <v>2516.6970369983278</v>
      </c>
      <c r="M9" s="7">
        <v>3</v>
      </c>
      <c r="N9" s="24">
        <f t="shared" si="4"/>
        <v>1310.3433730169206</v>
      </c>
      <c r="O9" s="6">
        <f t="shared" si="5"/>
        <v>3931.0301190507616</v>
      </c>
      <c r="P9" s="92"/>
      <c r="Q9" s="93"/>
      <c r="R9" s="93"/>
      <c r="S9" s="93"/>
      <c r="T9" s="94"/>
      <c r="U9" s="63"/>
      <c r="V9" s="64"/>
      <c r="W9" s="64"/>
      <c r="X9" s="64"/>
      <c r="Y9" s="65"/>
      <c r="Z9" s="130"/>
      <c r="AA9" s="130"/>
      <c r="AB9" s="131"/>
    </row>
    <row r="10" spans="1:28" ht="15.75" thickBot="1" x14ac:dyDescent="0.3">
      <c r="A10" s="111"/>
      <c r="B10" s="5"/>
      <c r="C10" s="108">
        <v>25</v>
      </c>
      <c r="D10" s="109"/>
      <c r="E10" s="76">
        <v>300</v>
      </c>
      <c r="F10" s="77"/>
      <c r="G10" s="25">
        <f t="shared" si="0"/>
        <v>91.263627436929582</v>
      </c>
      <c r="H10" s="6">
        <f t="shared" si="1"/>
        <v>27379.088231078873</v>
      </c>
      <c r="I10" s="78">
        <v>5</v>
      </c>
      <c r="J10" s="79"/>
      <c r="K10" s="24">
        <f t="shared" si="2"/>
        <v>838.8990123327759</v>
      </c>
      <c r="L10" s="6">
        <f t="shared" si="3"/>
        <v>4194.4950616638798</v>
      </c>
      <c r="M10" s="7">
        <v>5</v>
      </c>
      <c r="N10" s="24">
        <f t="shared" si="4"/>
        <v>1310.3433730169206</v>
      </c>
      <c r="O10" s="6">
        <f t="shared" si="5"/>
        <v>6551.7168650846033</v>
      </c>
      <c r="P10" s="95"/>
      <c r="Q10" s="96"/>
      <c r="R10" s="96"/>
      <c r="S10" s="96"/>
      <c r="T10" s="97"/>
      <c r="U10" s="66"/>
      <c r="V10" s="67"/>
      <c r="W10" s="67"/>
      <c r="X10" s="67"/>
      <c r="Y10" s="68"/>
      <c r="Z10" s="130"/>
      <c r="AA10" s="130"/>
      <c r="AB10" s="131"/>
    </row>
    <row r="11" spans="1:28" ht="15.75" thickBot="1" x14ac:dyDescent="0.3">
      <c r="A11" s="110" t="s">
        <v>14</v>
      </c>
      <c r="B11" s="5"/>
      <c r="C11" s="108">
        <v>15</v>
      </c>
      <c r="D11" s="109"/>
      <c r="E11" s="76">
        <v>10</v>
      </c>
      <c r="F11" s="77"/>
      <c r="G11" s="25">
        <f t="shared" si="0"/>
        <v>91.263627436929582</v>
      </c>
      <c r="H11" s="6">
        <f t="shared" si="1"/>
        <v>912.63627436929585</v>
      </c>
      <c r="I11" s="78">
        <v>0</v>
      </c>
      <c r="J11" s="79"/>
      <c r="K11" s="24">
        <f t="shared" si="2"/>
        <v>838.8990123327759</v>
      </c>
      <c r="L11" s="6">
        <f t="shared" si="3"/>
        <v>0</v>
      </c>
      <c r="M11" s="7">
        <v>0</v>
      </c>
      <c r="N11" s="24">
        <f t="shared" si="4"/>
        <v>1310.3433730169206</v>
      </c>
      <c r="O11" s="6">
        <f t="shared" si="5"/>
        <v>0</v>
      </c>
      <c r="P11" s="80"/>
      <c r="Q11" s="82"/>
      <c r="R11" s="80"/>
      <c r="S11" s="81"/>
      <c r="T11" s="82"/>
      <c r="U11" s="80"/>
      <c r="V11" s="82"/>
      <c r="W11" s="80"/>
      <c r="X11" s="81"/>
      <c r="Y11" s="82"/>
      <c r="Z11" s="130"/>
      <c r="AA11" s="130"/>
      <c r="AB11" s="131"/>
    </row>
    <row r="12" spans="1:28" ht="15.75" thickBot="1" x14ac:dyDescent="0.3">
      <c r="A12" s="111"/>
      <c r="B12" s="5"/>
      <c r="C12" s="108">
        <v>25</v>
      </c>
      <c r="D12" s="109"/>
      <c r="E12" s="76">
        <v>10</v>
      </c>
      <c r="F12" s="77"/>
      <c r="G12" s="25">
        <f t="shared" si="0"/>
        <v>91.263627436929582</v>
      </c>
      <c r="H12" s="6">
        <f t="shared" si="1"/>
        <v>912.63627436929585</v>
      </c>
      <c r="I12" s="78">
        <v>0</v>
      </c>
      <c r="J12" s="79"/>
      <c r="K12" s="24">
        <f t="shared" si="2"/>
        <v>838.8990123327759</v>
      </c>
      <c r="L12" s="6">
        <f t="shared" si="3"/>
        <v>0</v>
      </c>
      <c r="M12" s="7">
        <v>0</v>
      </c>
      <c r="N12" s="24">
        <f t="shared" si="4"/>
        <v>1310.3433730169206</v>
      </c>
      <c r="O12" s="6">
        <f t="shared" si="5"/>
        <v>0</v>
      </c>
      <c r="P12" s="80"/>
      <c r="Q12" s="82"/>
      <c r="R12" s="80"/>
      <c r="S12" s="81"/>
      <c r="T12" s="82"/>
      <c r="U12" s="80"/>
      <c r="V12" s="82"/>
      <c r="W12" s="80"/>
      <c r="X12" s="81"/>
      <c r="Y12" s="82"/>
      <c r="Z12" s="130"/>
      <c r="AA12" s="130"/>
      <c r="AB12" s="131"/>
    </row>
    <row r="13" spans="1:28" ht="15.75" thickBot="1" x14ac:dyDescent="0.3">
      <c r="A13" s="69" t="s">
        <v>15</v>
      </c>
      <c r="B13" s="8" t="s">
        <v>16</v>
      </c>
      <c r="C13" s="46"/>
      <c r="D13" s="50"/>
      <c r="E13" s="72">
        <v>1.8</v>
      </c>
      <c r="F13" s="73"/>
      <c r="G13" s="25">
        <f t="shared" si="0"/>
        <v>91.263627436929582</v>
      </c>
      <c r="H13" s="9">
        <f>E13*G13</f>
        <v>164.27452938647326</v>
      </c>
      <c r="I13" s="74">
        <v>2</v>
      </c>
      <c r="J13" s="75"/>
      <c r="K13" s="24">
        <f t="shared" si="2"/>
        <v>838.8990123327759</v>
      </c>
      <c r="L13" s="10">
        <f t="shared" si="3"/>
        <v>1677.7980246655518</v>
      </c>
      <c r="M13" s="11">
        <v>2</v>
      </c>
      <c r="N13" s="24">
        <f t="shared" si="4"/>
        <v>1310.3433730169206</v>
      </c>
      <c r="O13" s="12">
        <f>N13*M13</f>
        <v>2620.6867460338412</v>
      </c>
      <c r="P13" s="89">
        <f>'havi adatok'!$C$30/34.8</f>
        <v>191.08140464871741</v>
      </c>
      <c r="Q13" s="90"/>
      <c r="R13" s="90"/>
      <c r="S13" s="90"/>
      <c r="T13" s="91"/>
      <c r="U13" s="60">
        <f>'havi adatok'!$C$31</f>
        <v>9904.6877038486637</v>
      </c>
      <c r="V13" s="61"/>
      <c r="W13" s="61"/>
      <c r="X13" s="61"/>
      <c r="Y13" s="62"/>
      <c r="Z13" s="130"/>
      <c r="AA13" s="130"/>
      <c r="AB13" s="131"/>
    </row>
    <row r="14" spans="1:28" ht="15.75" thickBot="1" x14ac:dyDescent="0.3">
      <c r="A14" s="70"/>
      <c r="B14" s="8" t="s">
        <v>17</v>
      </c>
      <c r="C14" s="46"/>
      <c r="D14" s="50"/>
      <c r="E14" s="72">
        <v>1.8</v>
      </c>
      <c r="F14" s="73"/>
      <c r="G14" s="25">
        <f t="shared" si="0"/>
        <v>91.263627436929582</v>
      </c>
      <c r="H14" s="9">
        <f t="shared" ref="H14:H26" si="6">E14*G14</f>
        <v>164.27452938647326</v>
      </c>
      <c r="I14" s="74">
        <v>2</v>
      </c>
      <c r="J14" s="75"/>
      <c r="K14" s="24">
        <f t="shared" si="2"/>
        <v>838.8990123327759</v>
      </c>
      <c r="L14" s="10">
        <f t="shared" si="3"/>
        <v>1677.7980246655518</v>
      </c>
      <c r="M14" s="11">
        <v>2</v>
      </c>
      <c r="N14" s="24">
        <f t="shared" si="4"/>
        <v>1310.3433730169206</v>
      </c>
      <c r="O14" s="12">
        <f t="shared" ref="O14:O27" si="7">N14*M14</f>
        <v>2620.6867460338412</v>
      </c>
      <c r="P14" s="92"/>
      <c r="Q14" s="93"/>
      <c r="R14" s="93"/>
      <c r="S14" s="93"/>
      <c r="T14" s="94"/>
      <c r="U14" s="63"/>
      <c r="V14" s="64"/>
      <c r="W14" s="64"/>
      <c r="X14" s="64"/>
      <c r="Y14" s="65"/>
      <c r="Z14" s="130"/>
      <c r="AA14" s="130"/>
      <c r="AB14" s="131"/>
    </row>
    <row r="15" spans="1:28" ht="15.75" thickBot="1" x14ac:dyDescent="0.3">
      <c r="A15" s="70"/>
      <c r="B15" s="8" t="s">
        <v>18</v>
      </c>
      <c r="C15" s="46"/>
      <c r="D15" s="50"/>
      <c r="E15" s="72">
        <v>1.8</v>
      </c>
      <c r="F15" s="73"/>
      <c r="G15" s="25">
        <f t="shared" si="0"/>
        <v>91.263627436929582</v>
      </c>
      <c r="H15" s="9">
        <f t="shared" si="6"/>
        <v>164.27452938647326</v>
      </c>
      <c r="I15" s="74">
        <v>2</v>
      </c>
      <c r="J15" s="75"/>
      <c r="K15" s="24">
        <f t="shared" si="2"/>
        <v>838.8990123327759</v>
      </c>
      <c r="L15" s="10">
        <f t="shared" si="3"/>
        <v>1677.7980246655518</v>
      </c>
      <c r="M15" s="11">
        <v>2</v>
      </c>
      <c r="N15" s="24">
        <f t="shared" si="4"/>
        <v>1310.3433730169206</v>
      </c>
      <c r="O15" s="12">
        <f t="shared" si="7"/>
        <v>2620.6867460338412</v>
      </c>
      <c r="P15" s="92"/>
      <c r="Q15" s="93"/>
      <c r="R15" s="93"/>
      <c r="S15" s="93"/>
      <c r="T15" s="94"/>
      <c r="U15" s="63"/>
      <c r="V15" s="64"/>
      <c r="W15" s="64"/>
      <c r="X15" s="64"/>
      <c r="Y15" s="65"/>
      <c r="Z15" s="130"/>
      <c r="AA15" s="130"/>
      <c r="AB15" s="131"/>
    </row>
    <row r="16" spans="1:28" ht="15.75" thickBot="1" x14ac:dyDescent="0.3">
      <c r="A16" s="70"/>
      <c r="B16" s="83" t="s">
        <v>19</v>
      </c>
      <c r="C16" s="46"/>
      <c r="D16" s="50"/>
      <c r="E16" s="72">
        <v>1.8</v>
      </c>
      <c r="F16" s="73"/>
      <c r="G16" s="25">
        <f t="shared" si="0"/>
        <v>91.263627436929582</v>
      </c>
      <c r="H16" s="9">
        <f t="shared" si="6"/>
        <v>164.27452938647326</v>
      </c>
      <c r="I16" s="85">
        <v>2</v>
      </c>
      <c r="J16" s="86"/>
      <c r="K16" s="98">
        <f t="shared" ref="K16" si="8">$K$8</f>
        <v>838.8990123327759</v>
      </c>
      <c r="L16" s="100">
        <f>K16*I16</f>
        <v>1677.7980246655518</v>
      </c>
      <c r="M16" s="102">
        <v>2</v>
      </c>
      <c r="N16" s="104">
        <f t="shared" ref="N16" si="9">$N$15</f>
        <v>1310.3433730169206</v>
      </c>
      <c r="O16" s="100">
        <f t="shared" si="7"/>
        <v>2620.6867460338412</v>
      </c>
      <c r="P16" s="92"/>
      <c r="Q16" s="93"/>
      <c r="R16" s="93"/>
      <c r="S16" s="93"/>
      <c r="T16" s="94"/>
      <c r="U16" s="63"/>
      <c r="V16" s="64"/>
      <c r="W16" s="64"/>
      <c r="X16" s="64"/>
      <c r="Y16" s="65"/>
      <c r="Z16" s="130"/>
      <c r="AA16" s="130"/>
      <c r="AB16" s="131"/>
    </row>
    <row r="17" spans="1:28" ht="26.25" customHeight="1" thickBot="1" x14ac:dyDescent="0.3">
      <c r="A17" s="70"/>
      <c r="B17" s="84"/>
      <c r="C17" s="46"/>
      <c r="D17" s="50"/>
      <c r="E17" s="106">
        <v>70</v>
      </c>
      <c r="F17" s="107"/>
      <c r="G17" s="25">
        <f t="shared" si="0"/>
        <v>91.263627436929582</v>
      </c>
      <c r="H17" s="13">
        <f t="shared" si="6"/>
        <v>6388.4539205850706</v>
      </c>
      <c r="I17" s="87"/>
      <c r="J17" s="88"/>
      <c r="K17" s="99"/>
      <c r="L17" s="101"/>
      <c r="M17" s="103"/>
      <c r="N17" s="105"/>
      <c r="O17" s="101">
        <f t="shared" si="7"/>
        <v>0</v>
      </c>
      <c r="P17" s="92"/>
      <c r="Q17" s="93"/>
      <c r="R17" s="93"/>
      <c r="S17" s="93"/>
      <c r="T17" s="94"/>
      <c r="U17" s="63"/>
      <c r="V17" s="64"/>
      <c r="W17" s="64"/>
      <c r="X17" s="64"/>
      <c r="Y17" s="65"/>
      <c r="Z17" s="130"/>
      <c r="AA17" s="130"/>
      <c r="AB17" s="131"/>
    </row>
    <row r="18" spans="1:28" ht="26.25" thickBot="1" x14ac:dyDescent="0.3">
      <c r="A18" s="71"/>
      <c r="B18" s="14" t="s">
        <v>20</v>
      </c>
      <c r="C18" s="46"/>
      <c r="D18" s="50"/>
      <c r="E18" s="72">
        <v>1.8</v>
      </c>
      <c r="F18" s="73"/>
      <c r="G18" s="25">
        <f t="shared" si="0"/>
        <v>91.263627436929582</v>
      </c>
      <c r="H18" s="9">
        <f t="shared" si="6"/>
        <v>164.27452938647326</v>
      </c>
      <c r="I18" s="74">
        <v>2</v>
      </c>
      <c r="J18" s="75"/>
      <c r="K18" s="24">
        <f>$K$8</f>
        <v>838.8990123327759</v>
      </c>
      <c r="L18" s="10">
        <f t="shared" si="3"/>
        <v>1677.7980246655518</v>
      </c>
      <c r="M18" s="11">
        <v>2</v>
      </c>
      <c r="N18" s="24">
        <f t="shared" ref="N18:N27" si="10">$N$15</f>
        <v>1310.3433730169206</v>
      </c>
      <c r="O18" s="12">
        <f t="shared" si="7"/>
        <v>2620.6867460338412</v>
      </c>
      <c r="P18" s="92"/>
      <c r="Q18" s="93"/>
      <c r="R18" s="93"/>
      <c r="S18" s="93"/>
      <c r="T18" s="94"/>
      <c r="U18" s="63"/>
      <c r="V18" s="64"/>
      <c r="W18" s="64"/>
      <c r="X18" s="64"/>
      <c r="Y18" s="65"/>
      <c r="Z18" s="130"/>
      <c r="AA18" s="130"/>
      <c r="AB18" s="131"/>
    </row>
    <row r="19" spans="1:28" ht="15.75" thickBot="1" x14ac:dyDescent="0.3">
      <c r="A19" s="69" t="s">
        <v>21</v>
      </c>
      <c r="B19" s="8" t="s">
        <v>22</v>
      </c>
      <c r="C19" s="46"/>
      <c r="D19" s="50"/>
      <c r="E19" s="72">
        <v>1</v>
      </c>
      <c r="F19" s="73"/>
      <c r="G19" s="25">
        <f t="shared" si="0"/>
        <v>91.263627436929582</v>
      </c>
      <c r="H19" s="9">
        <f t="shared" si="6"/>
        <v>91.263627436929582</v>
      </c>
      <c r="I19" s="74">
        <v>1</v>
      </c>
      <c r="J19" s="75"/>
      <c r="K19" s="24">
        <f t="shared" ref="K19:K27" si="11">$K$8</f>
        <v>838.8990123327759</v>
      </c>
      <c r="L19" s="10">
        <f t="shared" si="3"/>
        <v>838.8990123327759</v>
      </c>
      <c r="M19" s="11">
        <v>1</v>
      </c>
      <c r="N19" s="24">
        <f t="shared" si="10"/>
        <v>1310.3433730169206</v>
      </c>
      <c r="O19" s="12">
        <f t="shared" si="7"/>
        <v>1310.3433730169206</v>
      </c>
      <c r="P19" s="92"/>
      <c r="Q19" s="93"/>
      <c r="R19" s="93"/>
      <c r="S19" s="93"/>
      <c r="T19" s="94"/>
      <c r="U19" s="63"/>
      <c r="V19" s="64"/>
      <c r="W19" s="64"/>
      <c r="X19" s="64"/>
      <c r="Y19" s="65"/>
      <c r="Z19" s="130"/>
      <c r="AA19" s="130"/>
      <c r="AB19" s="131"/>
    </row>
    <row r="20" spans="1:28" ht="15.75" thickBot="1" x14ac:dyDescent="0.3">
      <c r="A20" s="70"/>
      <c r="B20" s="8" t="s">
        <v>23</v>
      </c>
      <c r="C20" s="46"/>
      <c r="D20" s="50"/>
      <c r="E20" s="72">
        <v>1</v>
      </c>
      <c r="F20" s="73"/>
      <c r="G20" s="25">
        <f t="shared" si="0"/>
        <v>91.263627436929582</v>
      </c>
      <c r="H20" s="9">
        <f t="shared" si="6"/>
        <v>91.263627436929582</v>
      </c>
      <c r="I20" s="74">
        <v>1</v>
      </c>
      <c r="J20" s="75"/>
      <c r="K20" s="24">
        <f t="shared" si="11"/>
        <v>838.8990123327759</v>
      </c>
      <c r="L20" s="10">
        <f t="shared" si="3"/>
        <v>838.8990123327759</v>
      </c>
      <c r="M20" s="11">
        <v>1</v>
      </c>
      <c r="N20" s="24">
        <f t="shared" si="10"/>
        <v>1310.3433730169206</v>
      </c>
      <c r="O20" s="12">
        <f t="shared" si="7"/>
        <v>1310.3433730169206</v>
      </c>
      <c r="P20" s="92"/>
      <c r="Q20" s="93"/>
      <c r="R20" s="93"/>
      <c r="S20" s="93"/>
      <c r="T20" s="94"/>
      <c r="U20" s="63"/>
      <c r="V20" s="64"/>
      <c r="W20" s="64"/>
      <c r="X20" s="64"/>
      <c r="Y20" s="65"/>
      <c r="Z20" s="130"/>
      <c r="AA20" s="130"/>
      <c r="AB20" s="131"/>
    </row>
    <row r="21" spans="1:28" ht="15.75" thickBot="1" x14ac:dyDescent="0.3">
      <c r="A21" s="70"/>
      <c r="B21" s="8" t="s">
        <v>24</v>
      </c>
      <c r="C21" s="46"/>
      <c r="D21" s="50"/>
      <c r="E21" s="72">
        <v>1</v>
      </c>
      <c r="F21" s="73"/>
      <c r="G21" s="25">
        <f t="shared" si="0"/>
        <v>91.263627436929582</v>
      </c>
      <c r="H21" s="9">
        <f t="shared" si="6"/>
        <v>91.263627436929582</v>
      </c>
      <c r="I21" s="74">
        <v>1</v>
      </c>
      <c r="J21" s="75"/>
      <c r="K21" s="24">
        <f t="shared" si="11"/>
        <v>838.8990123327759</v>
      </c>
      <c r="L21" s="10">
        <f t="shared" si="3"/>
        <v>838.8990123327759</v>
      </c>
      <c r="M21" s="11">
        <v>1</v>
      </c>
      <c r="N21" s="24">
        <f t="shared" si="10"/>
        <v>1310.3433730169206</v>
      </c>
      <c r="O21" s="12">
        <f t="shared" si="7"/>
        <v>1310.3433730169206</v>
      </c>
      <c r="P21" s="92"/>
      <c r="Q21" s="93"/>
      <c r="R21" s="93"/>
      <c r="S21" s="93"/>
      <c r="T21" s="94"/>
      <c r="U21" s="63"/>
      <c r="V21" s="64"/>
      <c r="W21" s="64"/>
      <c r="X21" s="64"/>
      <c r="Y21" s="65"/>
      <c r="Z21" s="130"/>
      <c r="AA21" s="130"/>
      <c r="AB21" s="131"/>
    </row>
    <row r="22" spans="1:28" ht="15.75" thickBot="1" x14ac:dyDescent="0.3">
      <c r="A22" s="70"/>
      <c r="B22" s="8" t="s">
        <v>25</v>
      </c>
      <c r="C22" s="46"/>
      <c r="D22" s="50"/>
      <c r="E22" s="72">
        <v>1</v>
      </c>
      <c r="F22" s="73"/>
      <c r="G22" s="25">
        <f t="shared" si="0"/>
        <v>91.263627436929582</v>
      </c>
      <c r="H22" s="9">
        <f t="shared" si="6"/>
        <v>91.263627436929582</v>
      </c>
      <c r="I22" s="74">
        <v>1</v>
      </c>
      <c r="J22" s="75"/>
      <c r="K22" s="24">
        <f t="shared" si="11"/>
        <v>838.8990123327759</v>
      </c>
      <c r="L22" s="10">
        <f t="shared" si="3"/>
        <v>838.8990123327759</v>
      </c>
      <c r="M22" s="11">
        <v>1</v>
      </c>
      <c r="N22" s="24">
        <f t="shared" si="10"/>
        <v>1310.3433730169206</v>
      </c>
      <c r="O22" s="12">
        <f t="shared" si="7"/>
        <v>1310.3433730169206</v>
      </c>
      <c r="P22" s="92"/>
      <c r="Q22" s="93"/>
      <c r="R22" s="93"/>
      <c r="S22" s="93"/>
      <c r="T22" s="94"/>
      <c r="U22" s="63"/>
      <c r="V22" s="64"/>
      <c r="W22" s="64"/>
      <c r="X22" s="64"/>
      <c r="Y22" s="65"/>
      <c r="Z22" s="130"/>
      <c r="AA22" s="130"/>
      <c r="AB22" s="131"/>
    </row>
    <row r="23" spans="1:28" ht="15.75" thickBot="1" x14ac:dyDescent="0.3">
      <c r="A23" s="71"/>
      <c r="B23" s="8" t="s">
        <v>26</v>
      </c>
      <c r="C23" s="46"/>
      <c r="D23" s="50"/>
      <c r="E23" s="72">
        <v>1</v>
      </c>
      <c r="F23" s="73"/>
      <c r="G23" s="25">
        <f t="shared" si="0"/>
        <v>91.263627436929582</v>
      </c>
      <c r="H23" s="9">
        <f t="shared" si="6"/>
        <v>91.263627436929582</v>
      </c>
      <c r="I23" s="74">
        <v>1</v>
      </c>
      <c r="J23" s="75"/>
      <c r="K23" s="24">
        <f t="shared" si="11"/>
        <v>838.8990123327759</v>
      </c>
      <c r="L23" s="10">
        <f t="shared" si="3"/>
        <v>838.8990123327759</v>
      </c>
      <c r="M23" s="11">
        <v>1</v>
      </c>
      <c r="N23" s="24">
        <f t="shared" si="10"/>
        <v>1310.3433730169206</v>
      </c>
      <c r="O23" s="12">
        <f t="shared" si="7"/>
        <v>1310.3433730169206</v>
      </c>
      <c r="P23" s="92"/>
      <c r="Q23" s="93"/>
      <c r="R23" s="93"/>
      <c r="S23" s="93"/>
      <c r="T23" s="94"/>
      <c r="U23" s="63"/>
      <c r="V23" s="64"/>
      <c r="W23" s="64"/>
      <c r="X23" s="64"/>
      <c r="Y23" s="65"/>
      <c r="Z23" s="130"/>
      <c r="AA23" s="130"/>
      <c r="AB23" s="131"/>
    </row>
    <row r="24" spans="1:28" ht="15.75" thickBot="1" x14ac:dyDescent="0.3">
      <c r="A24" s="15" t="s">
        <v>27</v>
      </c>
      <c r="B24" s="8"/>
      <c r="C24" s="46"/>
      <c r="D24" s="50"/>
      <c r="E24" s="72">
        <v>2</v>
      </c>
      <c r="F24" s="73"/>
      <c r="G24" s="25">
        <f t="shared" si="0"/>
        <v>91.263627436929582</v>
      </c>
      <c r="H24" s="9">
        <f t="shared" si="6"/>
        <v>182.52725487385916</v>
      </c>
      <c r="I24" s="74">
        <v>1</v>
      </c>
      <c r="J24" s="75"/>
      <c r="K24" s="24">
        <f t="shared" si="11"/>
        <v>838.8990123327759</v>
      </c>
      <c r="L24" s="10">
        <f t="shared" si="3"/>
        <v>838.8990123327759</v>
      </c>
      <c r="M24" s="11">
        <v>1</v>
      </c>
      <c r="N24" s="24">
        <f t="shared" si="10"/>
        <v>1310.3433730169206</v>
      </c>
      <c r="O24" s="12">
        <f t="shared" si="7"/>
        <v>1310.3433730169206</v>
      </c>
      <c r="P24" s="92"/>
      <c r="Q24" s="93"/>
      <c r="R24" s="93"/>
      <c r="S24" s="93"/>
      <c r="T24" s="94"/>
      <c r="U24" s="63"/>
      <c r="V24" s="64"/>
      <c r="W24" s="64"/>
      <c r="X24" s="64"/>
      <c r="Y24" s="65"/>
      <c r="Z24" s="130"/>
      <c r="AA24" s="130"/>
      <c r="AB24" s="131"/>
    </row>
    <row r="25" spans="1:28" ht="26.25" thickBot="1" x14ac:dyDescent="0.3">
      <c r="A25" s="69" t="s">
        <v>28</v>
      </c>
      <c r="B25" s="14" t="s">
        <v>29</v>
      </c>
      <c r="C25" s="46"/>
      <c r="D25" s="50"/>
      <c r="E25" s="72">
        <v>2</v>
      </c>
      <c r="F25" s="73"/>
      <c r="G25" s="25">
        <f t="shared" si="0"/>
        <v>91.263627436929582</v>
      </c>
      <c r="H25" s="9">
        <f t="shared" si="6"/>
        <v>182.52725487385916</v>
      </c>
      <c r="I25" s="74">
        <v>1</v>
      </c>
      <c r="J25" s="75"/>
      <c r="K25" s="24">
        <f t="shared" si="11"/>
        <v>838.8990123327759</v>
      </c>
      <c r="L25" s="10">
        <f t="shared" si="3"/>
        <v>838.8990123327759</v>
      </c>
      <c r="M25" s="11">
        <v>1</v>
      </c>
      <c r="N25" s="24">
        <f t="shared" si="10"/>
        <v>1310.3433730169206</v>
      </c>
      <c r="O25" s="12">
        <f t="shared" si="7"/>
        <v>1310.3433730169206</v>
      </c>
      <c r="P25" s="92"/>
      <c r="Q25" s="93"/>
      <c r="R25" s="93"/>
      <c r="S25" s="93"/>
      <c r="T25" s="94"/>
      <c r="U25" s="63"/>
      <c r="V25" s="64"/>
      <c r="W25" s="64"/>
      <c r="X25" s="64"/>
      <c r="Y25" s="65"/>
      <c r="Z25" s="130"/>
      <c r="AA25" s="130"/>
      <c r="AB25" s="131"/>
    </row>
    <row r="26" spans="1:28" ht="15.75" thickBot="1" x14ac:dyDescent="0.3">
      <c r="A26" s="70"/>
      <c r="B26" s="8" t="s">
        <v>30</v>
      </c>
      <c r="C26" s="46"/>
      <c r="D26" s="50"/>
      <c r="E26" s="72">
        <v>2</v>
      </c>
      <c r="F26" s="73"/>
      <c r="G26" s="25">
        <f t="shared" si="0"/>
        <v>91.263627436929582</v>
      </c>
      <c r="H26" s="9">
        <f t="shared" si="6"/>
        <v>182.52725487385916</v>
      </c>
      <c r="I26" s="74">
        <v>1.5</v>
      </c>
      <c r="J26" s="75"/>
      <c r="K26" s="24">
        <f t="shared" si="11"/>
        <v>838.8990123327759</v>
      </c>
      <c r="L26" s="10">
        <f t="shared" si="3"/>
        <v>1258.3485184991639</v>
      </c>
      <c r="M26" s="16">
        <v>1.5</v>
      </c>
      <c r="N26" s="24">
        <f t="shared" si="10"/>
        <v>1310.3433730169206</v>
      </c>
      <c r="O26" s="12">
        <f t="shared" si="7"/>
        <v>1965.5150595253808</v>
      </c>
      <c r="P26" s="92"/>
      <c r="Q26" s="93"/>
      <c r="R26" s="93"/>
      <c r="S26" s="93"/>
      <c r="T26" s="94"/>
      <c r="U26" s="63"/>
      <c r="V26" s="64"/>
      <c r="W26" s="64"/>
      <c r="X26" s="64"/>
      <c r="Y26" s="65"/>
      <c r="Z26" s="130"/>
      <c r="AA26" s="130"/>
      <c r="AB26" s="131"/>
    </row>
    <row r="27" spans="1:28" ht="15.75" thickBot="1" x14ac:dyDescent="0.3">
      <c r="A27" s="71"/>
      <c r="B27" s="8" t="s">
        <v>31</v>
      </c>
      <c r="C27" s="46"/>
      <c r="D27" s="50"/>
      <c r="E27" s="76">
        <v>300</v>
      </c>
      <c r="F27" s="77"/>
      <c r="G27" s="25">
        <f t="shared" si="0"/>
        <v>91.263627436929582</v>
      </c>
      <c r="H27" s="6">
        <f t="shared" ref="H27" si="12">G27*E27</f>
        <v>27379.088231078873</v>
      </c>
      <c r="I27" s="78">
        <v>4</v>
      </c>
      <c r="J27" s="79"/>
      <c r="K27" s="24">
        <f t="shared" si="11"/>
        <v>838.8990123327759</v>
      </c>
      <c r="L27" s="6">
        <f t="shared" si="3"/>
        <v>3355.5960493311036</v>
      </c>
      <c r="M27" s="7">
        <v>4</v>
      </c>
      <c r="N27" s="24">
        <f t="shared" si="10"/>
        <v>1310.3433730169206</v>
      </c>
      <c r="O27" s="6">
        <f t="shared" si="7"/>
        <v>5241.3734920676825</v>
      </c>
      <c r="P27" s="92"/>
      <c r="Q27" s="93"/>
      <c r="R27" s="93"/>
      <c r="S27" s="93"/>
      <c r="T27" s="94"/>
      <c r="U27" s="63"/>
      <c r="V27" s="64"/>
      <c r="W27" s="64"/>
      <c r="X27" s="64"/>
      <c r="Y27" s="65"/>
      <c r="Z27" s="130"/>
      <c r="AA27" s="130"/>
      <c r="AB27" s="131"/>
    </row>
    <row r="28" spans="1:28" ht="15.75" thickBot="1" x14ac:dyDescent="0.3">
      <c r="A28" s="15" t="s">
        <v>32</v>
      </c>
      <c r="B28" s="46" t="s">
        <v>33</v>
      </c>
      <c r="C28" s="47"/>
      <c r="D28" s="47"/>
      <c r="E28" s="47"/>
      <c r="F28" s="47"/>
      <c r="G28" s="47"/>
      <c r="H28" s="47"/>
      <c r="I28" s="47"/>
      <c r="J28" s="48"/>
      <c r="K28" s="49"/>
      <c r="L28" s="50"/>
      <c r="M28" s="5"/>
      <c r="N28" s="46"/>
      <c r="O28" s="50"/>
      <c r="P28" s="95"/>
      <c r="Q28" s="96"/>
      <c r="R28" s="96"/>
      <c r="S28" s="96"/>
      <c r="T28" s="97"/>
      <c r="U28" s="66"/>
      <c r="V28" s="67"/>
      <c r="W28" s="67"/>
      <c r="X28" s="67"/>
      <c r="Y28" s="68"/>
      <c r="Z28" s="132"/>
      <c r="AA28" s="132"/>
      <c r="AB28" s="133"/>
    </row>
    <row r="29" spans="1:28" ht="15.75" thickBot="1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spans="1:28" x14ac:dyDescent="0.25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6"/>
    </row>
    <row r="31" spans="1:28" ht="15.75" thickBo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</row>
    <row r="32" spans="1:28" ht="15" customHeight="1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2" t="str">
        <f>'havi adatok'!$A$8</f>
        <v>2026.02.27-ig igazolt számlák alapján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1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ht="15.75" customHeight="1" thickBot="1" x14ac:dyDescent="0.3">
      <c r="A3" s="114" t="s">
        <v>42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15.75" thickBot="1" x14ac:dyDescent="0.3">
      <c r="A4" s="115" t="s">
        <v>1</v>
      </c>
      <c r="B4" s="115" t="s">
        <v>2</v>
      </c>
      <c r="C4" s="119" t="s">
        <v>3</v>
      </c>
      <c r="D4" s="120"/>
      <c r="E4" s="125" t="s">
        <v>4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25" t="s">
        <v>5</v>
      </c>
      <c r="AA4" s="126"/>
      <c r="AB4" s="127"/>
    </row>
    <row r="5" spans="1:28" ht="15.75" thickBot="1" x14ac:dyDescent="0.3">
      <c r="A5" s="116"/>
      <c r="B5" s="116"/>
      <c r="C5" s="121"/>
      <c r="D5" s="122"/>
      <c r="E5" s="125" t="s">
        <v>6</v>
      </c>
      <c r="F5" s="126"/>
      <c r="G5" s="126"/>
      <c r="H5" s="127"/>
      <c r="I5" s="125" t="s">
        <v>7</v>
      </c>
      <c r="J5" s="126"/>
      <c r="K5" s="126"/>
      <c r="L5" s="127"/>
      <c r="M5" s="126" t="s">
        <v>8</v>
      </c>
      <c r="N5" s="126"/>
      <c r="O5" s="127"/>
      <c r="P5" s="125" t="s">
        <v>46</v>
      </c>
      <c r="Q5" s="126"/>
      <c r="R5" s="126"/>
      <c r="S5" s="126"/>
      <c r="T5" s="127"/>
      <c r="U5" s="125" t="s">
        <v>47</v>
      </c>
      <c r="V5" s="126"/>
      <c r="W5" s="126"/>
      <c r="X5" s="126"/>
      <c r="Y5" s="127"/>
      <c r="Z5" s="128" t="s">
        <v>9</v>
      </c>
      <c r="AA5" s="128"/>
      <c r="AB5" s="129"/>
    </row>
    <row r="6" spans="1:28" ht="38.25" customHeight="1" thickBot="1" x14ac:dyDescent="0.3">
      <c r="A6" s="117"/>
      <c r="B6" s="118"/>
      <c r="C6" s="123"/>
      <c r="D6" s="124"/>
      <c r="E6" s="125" t="s">
        <v>10</v>
      </c>
      <c r="F6" s="127"/>
      <c r="G6" s="2" t="s">
        <v>40</v>
      </c>
      <c r="H6" s="2" t="s">
        <v>11</v>
      </c>
      <c r="I6" s="125" t="s">
        <v>10</v>
      </c>
      <c r="J6" s="127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4" t="s">
        <v>10</v>
      </c>
      <c r="Q6" s="135"/>
      <c r="R6" s="136"/>
      <c r="S6" s="134" t="s">
        <v>11</v>
      </c>
      <c r="T6" s="136"/>
      <c r="U6" s="134" t="s">
        <v>10</v>
      </c>
      <c r="V6" s="135"/>
      <c r="W6" s="136"/>
      <c r="X6" s="134" t="s">
        <v>11</v>
      </c>
      <c r="Y6" s="136"/>
      <c r="Z6" s="130"/>
      <c r="AA6" s="130"/>
      <c r="AB6" s="131"/>
    </row>
    <row r="7" spans="1:28" ht="15.75" thickBot="1" x14ac:dyDescent="0.3">
      <c r="A7" s="110" t="s">
        <v>12</v>
      </c>
      <c r="B7" s="5"/>
      <c r="C7" s="137">
        <v>15</v>
      </c>
      <c r="D7" s="138"/>
      <c r="E7" s="76">
        <v>100</v>
      </c>
      <c r="F7" s="77"/>
      <c r="G7" s="25" t="str">
        <f>'havi adatok'!$H$29</f>
        <v/>
      </c>
      <c r="H7" s="6" t="e">
        <f>G7*E7</f>
        <v>#VALUE!</v>
      </c>
      <c r="I7" s="78">
        <v>1</v>
      </c>
      <c r="J7" s="79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9" t="e">
        <f>'havi adatok'!$H$30/34.8</f>
        <v>#VALUE!</v>
      </c>
      <c r="Q7" s="90"/>
      <c r="R7" s="90"/>
      <c r="S7" s="90"/>
      <c r="T7" s="91"/>
      <c r="U7" s="60" t="str">
        <f>'havi adatok'!$H$31</f>
        <v/>
      </c>
      <c r="V7" s="61"/>
      <c r="W7" s="61"/>
      <c r="X7" s="61"/>
      <c r="Y7" s="62"/>
      <c r="Z7" s="130"/>
      <c r="AA7" s="130"/>
      <c r="AB7" s="131"/>
    </row>
    <row r="8" spans="1:28" ht="15.75" thickBot="1" x14ac:dyDescent="0.3">
      <c r="A8" s="111"/>
      <c r="B8" s="5"/>
      <c r="C8" s="108">
        <v>25</v>
      </c>
      <c r="D8" s="109"/>
      <c r="E8" s="76">
        <v>160</v>
      </c>
      <c r="F8" s="77"/>
      <c r="G8" s="25" t="str">
        <f>'havi adatok'!$H$29</f>
        <v/>
      </c>
      <c r="H8" s="6" t="e">
        <f t="shared" ref="H8:H12" si="0">G8*E8</f>
        <v>#VALUE!</v>
      </c>
      <c r="I8" s="78">
        <v>1.5</v>
      </c>
      <c r="J8" s="79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92"/>
      <c r="Q8" s="93"/>
      <c r="R8" s="93"/>
      <c r="S8" s="93"/>
      <c r="T8" s="94"/>
      <c r="U8" s="63"/>
      <c r="V8" s="64"/>
      <c r="W8" s="64"/>
      <c r="X8" s="64"/>
      <c r="Y8" s="65"/>
      <c r="Z8" s="130"/>
      <c r="AA8" s="130"/>
      <c r="AB8" s="131"/>
    </row>
    <row r="9" spans="1:28" ht="15.75" thickBot="1" x14ac:dyDescent="0.3">
      <c r="A9" s="110" t="s">
        <v>13</v>
      </c>
      <c r="B9" s="5"/>
      <c r="C9" s="108">
        <v>15</v>
      </c>
      <c r="D9" s="109"/>
      <c r="E9" s="76">
        <v>240</v>
      </c>
      <c r="F9" s="77"/>
      <c r="G9" s="25" t="str">
        <f>'havi adatok'!$H$29</f>
        <v/>
      </c>
      <c r="H9" s="6" t="e">
        <f t="shared" si="0"/>
        <v>#VALUE!</v>
      </c>
      <c r="I9" s="78">
        <v>3</v>
      </c>
      <c r="J9" s="79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92"/>
      <c r="Q9" s="93"/>
      <c r="R9" s="93"/>
      <c r="S9" s="93"/>
      <c r="T9" s="94"/>
      <c r="U9" s="63"/>
      <c r="V9" s="64"/>
      <c r="W9" s="64"/>
      <c r="X9" s="64"/>
      <c r="Y9" s="65"/>
      <c r="Z9" s="130"/>
      <c r="AA9" s="130"/>
      <c r="AB9" s="131"/>
    </row>
    <row r="10" spans="1:28" ht="15.75" thickBot="1" x14ac:dyDescent="0.3">
      <c r="A10" s="111"/>
      <c r="B10" s="5"/>
      <c r="C10" s="108">
        <v>25</v>
      </c>
      <c r="D10" s="109"/>
      <c r="E10" s="76">
        <v>300</v>
      </c>
      <c r="F10" s="77"/>
      <c r="G10" s="25" t="str">
        <f>'havi adatok'!$H$29</f>
        <v/>
      </c>
      <c r="H10" s="6" t="e">
        <f t="shared" si="0"/>
        <v>#VALUE!</v>
      </c>
      <c r="I10" s="78">
        <v>5</v>
      </c>
      <c r="J10" s="79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95"/>
      <c r="Q10" s="96"/>
      <c r="R10" s="96"/>
      <c r="S10" s="96"/>
      <c r="T10" s="97"/>
      <c r="U10" s="66"/>
      <c r="V10" s="67"/>
      <c r="W10" s="67"/>
      <c r="X10" s="67"/>
      <c r="Y10" s="68"/>
      <c r="Z10" s="130"/>
      <c r="AA10" s="130"/>
      <c r="AB10" s="131"/>
    </row>
    <row r="11" spans="1:28" ht="15.75" thickBot="1" x14ac:dyDescent="0.3">
      <c r="A11" s="110" t="s">
        <v>14</v>
      </c>
      <c r="B11" s="5"/>
      <c r="C11" s="108">
        <v>15</v>
      </c>
      <c r="D11" s="109"/>
      <c r="E11" s="76">
        <v>10</v>
      </c>
      <c r="F11" s="77"/>
      <c r="G11" s="25" t="str">
        <f>'havi adatok'!$H$29</f>
        <v/>
      </c>
      <c r="H11" s="6" t="e">
        <f t="shared" si="0"/>
        <v>#VALUE!</v>
      </c>
      <c r="I11" s="78">
        <v>0</v>
      </c>
      <c r="J11" s="79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80"/>
      <c r="Q11" s="82"/>
      <c r="R11" s="80"/>
      <c r="S11" s="81"/>
      <c r="T11" s="82"/>
      <c r="U11" s="80"/>
      <c r="V11" s="82"/>
      <c r="W11" s="80"/>
      <c r="X11" s="81"/>
      <c r="Y11" s="82"/>
      <c r="Z11" s="130"/>
      <c r="AA11" s="130"/>
      <c r="AB11" s="131"/>
    </row>
    <row r="12" spans="1:28" ht="15.75" thickBot="1" x14ac:dyDescent="0.3">
      <c r="A12" s="111"/>
      <c r="B12" s="5"/>
      <c r="C12" s="108">
        <v>25</v>
      </c>
      <c r="D12" s="109"/>
      <c r="E12" s="76">
        <v>10</v>
      </c>
      <c r="F12" s="77"/>
      <c r="G12" s="25" t="str">
        <f>'havi adatok'!$H$29</f>
        <v/>
      </c>
      <c r="H12" s="6" t="e">
        <f t="shared" si="0"/>
        <v>#VALUE!</v>
      </c>
      <c r="I12" s="78">
        <v>0</v>
      </c>
      <c r="J12" s="79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80"/>
      <c r="Q12" s="82"/>
      <c r="R12" s="80"/>
      <c r="S12" s="81"/>
      <c r="T12" s="82"/>
      <c r="U12" s="80"/>
      <c r="V12" s="82"/>
      <c r="W12" s="80"/>
      <c r="X12" s="81"/>
      <c r="Y12" s="82"/>
      <c r="Z12" s="130"/>
      <c r="AA12" s="130"/>
      <c r="AB12" s="131"/>
    </row>
    <row r="13" spans="1:28" ht="15.75" thickBot="1" x14ac:dyDescent="0.3">
      <c r="A13" s="69" t="s">
        <v>15</v>
      </c>
      <c r="B13" s="8" t="s">
        <v>16</v>
      </c>
      <c r="C13" s="46"/>
      <c r="D13" s="50"/>
      <c r="E13" s="72">
        <v>1.8</v>
      </c>
      <c r="F13" s="73"/>
      <c r="G13" s="25" t="str">
        <f>'havi adatok'!$H$29</f>
        <v/>
      </c>
      <c r="H13" s="9" t="e">
        <f>E13*G13</f>
        <v>#VALUE!</v>
      </c>
      <c r="I13" s="74">
        <v>2</v>
      </c>
      <c r="J13" s="75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9" t="e">
        <f>'havi adatok'!$H$30/34.8</f>
        <v>#VALUE!</v>
      </c>
      <c r="Q13" s="90"/>
      <c r="R13" s="90"/>
      <c r="S13" s="90"/>
      <c r="T13" s="91"/>
      <c r="U13" s="60" t="str">
        <f>'havi adatok'!$H$31</f>
        <v/>
      </c>
      <c r="V13" s="61"/>
      <c r="W13" s="61"/>
      <c r="X13" s="61"/>
      <c r="Y13" s="62"/>
      <c r="Z13" s="130"/>
      <c r="AA13" s="130"/>
      <c r="AB13" s="131"/>
    </row>
    <row r="14" spans="1:28" ht="15.75" thickBot="1" x14ac:dyDescent="0.3">
      <c r="A14" s="70"/>
      <c r="B14" s="8" t="s">
        <v>17</v>
      </c>
      <c r="C14" s="46"/>
      <c r="D14" s="50"/>
      <c r="E14" s="72">
        <v>1.8</v>
      </c>
      <c r="F14" s="73"/>
      <c r="G14" s="25" t="str">
        <f>'havi adatok'!$H$29</f>
        <v/>
      </c>
      <c r="H14" s="9" t="e">
        <f t="shared" ref="H14:H26" si="3">E14*G14</f>
        <v>#VALUE!</v>
      </c>
      <c r="I14" s="74">
        <v>2</v>
      </c>
      <c r="J14" s="75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92"/>
      <c r="Q14" s="93"/>
      <c r="R14" s="93"/>
      <c r="S14" s="93"/>
      <c r="T14" s="94"/>
      <c r="U14" s="63"/>
      <c r="V14" s="64"/>
      <c r="W14" s="64"/>
      <c r="X14" s="64"/>
      <c r="Y14" s="65"/>
      <c r="Z14" s="130"/>
      <c r="AA14" s="130"/>
      <c r="AB14" s="131"/>
    </row>
    <row r="15" spans="1:28" ht="15.75" thickBot="1" x14ac:dyDescent="0.3">
      <c r="A15" s="70"/>
      <c r="B15" s="8" t="s">
        <v>18</v>
      </c>
      <c r="C15" s="46"/>
      <c r="D15" s="50"/>
      <c r="E15" s="72">
        <v>1.8</v>
      </c>
      <c r="F15" s="73"/>
      <c r="G15" s="25" t="str">
        <f>'havi adatok'!$H$29</f>
        <v/>
      </c>
      <c r="H15" s="9" t="e">
        <f t="shared" si="3"/>
        <v>#VALUE!</v>
      </c>
      <c r="I15" s="74">
        <v>2</v>
      </c>
      <c r="J15" s="75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92"/>
      <c r="Q15" s="93"/>
      <c r="R15" s="93"/>
      <c r="S15" s="93"/>
      <c r="T15" s="94"/>
      <c r="U15" s="63"/>
      <c r="V15" s="64"/>
      <c r="W15" s="64"/>
      <c r="X15" s="64"/>
      <c r="Y15" s="65"/>
      <c r="Z15" s="130"/>
      <c r="AA15" s="130"/>
      <c r="AB15" s="131"/>
    </row>
    <row r="16" spans="1:28" ht="15.75" thickBot="1" x14ac:dyDescent="0.3">
      <c r="A16" s="70"/>
      <c r="B16" s="83" t="s">
        <v>19</v>
      </c>
      <c r="C16" s="46"/>
      <c r="D16" s="50"/>
      <c r="E16" s="72">
        <v>1.8</v>
      </c>
      <c r="F16" s="73"/>
      <c r="G16" s="25" t="str">
        <f>'havi adatok'!$H$29</f>
        <v/>
      </c>
      <c r="H16" s="9" t="e">
        <f t="shared" si="3"/>
        <v>#VALUE!</v>
      </c>
      <c r="I16" s="85">
        <v>2</v>
      </c>
      <c r="J16" s="86"/>
      <c r="K16" s="98" t="str">
        <f>'havi adatok'!$H$32</f>
        <v/>
      </c>
      <c r="L16" s="100" t="e">
        <f>K16*I16</f>
        <v>#VALUE!</v>
      </c>
      <c r="M16" s="102">
        <v>2</v>
      </c>
      <c r="N16" s="104" t="str">
        <f>'havi adatok'!$H$33</f>
        <v/>
      </c>
      <c r="O16" s="100" t="e">
        <f t="shared" ref="O16:O26" si="5">N16*M16</f>
        <v>#VALUE!</v>
      </c>
      <c r="P16" s="92"/>
      <c r="Q16" s="93"/>
      <c r="R16" s="93"/>
      <c r="S16" s="93"/>
      <c r="T16" s="94"/>
      <c r="U16" s="63"/>
      <c r="V16" s="64"/>
      <c r="W16" s="64"/>
      <c r="X16" s="64"/>
      <c r="Y16" s="65"/>
      <c r="Z16" s="130"/>
      <c r="AA16" s="130"/>
      <c r="AB16" s="131"/>
    </row>
    <row r="17" spans="1:28" ht="26.25" customHeight="1" thickBot="1" x14ac:dyDescent="0.3">
      <c r="A17" s="70"/>
      <c r="B17" s="84"/>
      <c r="C17" s="46"/>
      <c r="D17" s="50"/>
      <c r="E17" s="106">
        <v>70</v>
      </c>
      <c r="F17" s="107"/>
      <c r="G17" s="25" t="str">
        <f>'havi adatok'!$H$29</f>
        <v/>
      </c>
      <c r="H17" s="13" t="e">
        <f t="shared" ref="H17" si="6">E17*G17</f>
        <v>#VALUE!</v>
      </c>
      <c r="I17" s="87"/>
      <c r="J17" s="88"/>
      <c r="K17" s="99"/>
      <c r="L17" s="101"/>
      <c r="M17" s="103"/>
      <c r="N17" s="105"/>
      <c r="O17" s="101">
        <f t="shared" si="5"/>
        <v>0</v>
      </c>
      <c r="P17" s="92"/>
      <c r="Q17" s="93"/>
      <c r="R17" s="93"/>
      <c r="S17" s="93"/>
      <c r="T17" s="94"/>
      <c r="U17" s="63"/>
      <c r="V17" s="64"/>
      <c r="W17" s="64"/>
      <c r="X17" s="64"/>
      <c r="Y17" s="65"/>
      <c r="Z17" s="130"/>
      <c r="AA17" s="130"/>
      <c r="AB17" s="131"/>
    </row>
    <row r="18" spans="1:28" ht="26.25" thickBot="1" x14ac:dyDescent="0.3">
      <c r="A18" s="71"/>
      <c r="B18" s="14" t="s">
        <v>20</v>
      </c>
      <c r="C18" s="46"/>
      <c r="D18" s="50"/>
      <c r="E18" s="72">
        <v>1.8</v>
      </c>
      <c r="F18" s="73"/>
      <c r="G18" s="25" t="str">
        <f>'havi adatok'!$H$29</f>
        <v/>
      </c>
      <c r="H18" s="9" t="e">
        <f t="shared" si="3"/>
        <v>#VALUE!</v>
      </c>
      <c r="I18" s="74">
        <v>2</v>
      </c>
      <c r="J18" s="75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92"/>
      <c r="Q18" s="93"/>
      <c r="R18" s="93"/>
      <c r="S18" s="93"/>
      <c r="T18" s="94"/>
      <c r="U18" s="63"/>
      <c r="V18" s="64"/>
      <c r="W18" s="64"/>
      <c r="X18" s="64"/>
      <c r="Y18" s="65"/>
      <c r="Z18" s="130"/>
      <c r="AA18" s="130"/>
      <c r="AB18" s="131"/>
    </row>
    <row r="19" spans="1:28" ht="15.75" thickBot="1" x14ac:dyDescent="0.3">
      <c r="A19" s="69" t="s">
        <v>21</v>
      </c>
      <c r="B19" s="8" t="s">
        <v>22</v>
      </c>
      <c r="C19" s="46"/>
      <c r="D19" s="50"/>
      <c r="E19" s="72">
        <v>1</v>
      </c>
      <c r="F19" s="73"/>
      <c r="G19" s="25" t="str">
        <f>'havi adatok'!$H$29</f>
        <v/>
      </c>
      <c r="H19" s="9" t="e">
        <f t="shared" si="3"/>
        <v>#VALUE!</v>
      </c>
      <c r="I19" s="74">
        <v>1</v>
      </c>
      <c r="J19" s="75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92"/>
      <c r="Q19" s="93"/>
      <c r="R19" s="93"/>
      <c r="S19" s="93"/>
      <c r="T19" s="94"/>
      <c r="U19" s="63"/>
      <c r="V19" s="64"/>
      <c r="W19" s="64"/>
      <c r="X19" s="64"/>
      <c r="Y19" s="65"/>
      <c r="Z19" s="130"/>
      <c r="AA19" s="130"/>
      <c r="AB19" s="131"/>
    </row>
    <row r="20" spans="1:28" ht="15.75" thickBot="1" x14ac:dyDescent="0.3">
      <c r="A20" s="70"/>
      <c r="B20" s="8" t="s">
        <v>23</v>
      </c>
      <c r="C20" s="46"/>
      <c r="D20" s="50"/>
      <c r="E20" s="72">
        <v>1</v>
      </c>
      <c r="F20" s="73"/>
      <c r="G20" s="25" t="str">
        <f>'havi adatok'!$H$29</f>
        <v/>
      </c>
      <c r="H20" s="9" t="e">
        <f t="shared" si="3"/>
        <v>#VALUE!</v>
      </c>
      <c r="I20" s="74">
        <v>1</v>
      </c>
      <c r="J20" s="75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92"/>
      <c r="Q20" s="93"/>
      <c r="R20" s="93"/>
      <c r="S20" s="93"/>
      <c r="T20" s="94"/>
      <c r="U20" s="63"/>
      <c r="V20" s="64"/>
      <c r="W20" s="64"/>
      <c r="X20" s="64"/>
      <c r="Y20" s="65"/>
      <c r="Z20" s="130"/>
      <c r="AA20" s="130"/>
      <c r="AB20" s="131"/>
    </row>
    <row r="21" spans="1:28" ht="15.75" thickBot="1" x14ac:dyDescent="0.3">
      <c r="A21" s="70"/>
      <c r="B21" s="8" t="s">
        <v>24</v>
      </c>
      <c r="C21" s="46"/>
      <c r="D21" s="50"/>
      <c r="E21" s="72">
        <v>1</v>
      </c>
      <c r="F21" s="73"/>
      <c r="G21" s="25" t="str">
        <f>'havi adatok'!$H$29</f>
        <v/>
      </c>
      <c r="H21" s="9" t="e">
        <f t="shared" si="3"/>
        <v>#VALUE!</v>
      </c>
      <c r="I21" s="74">
        <v>1</v>
      </c>
      <c r="J21" s="75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92"/>
      <c r="Q21" s="93"/>
      <c r="R21" s="93"/>
      <c r="S21" s="93"/>
      <c r="T21" s="94"/>
      <c r="U21" s="63"/>
      <c r="V21" s="64"/>
      <c r="W21" s="64"/>
      <c r="X21" s="64"/>
      <c r="Y21" s="65"/>
      <c r="Z21" s="130"/>
      <c r="AA21" s="130"/>
      <c r="AB21" s="131"/>
    </row>
    <row r="22" spans="1:28" ht="15.75" thickBot="1" x14ac:dyDescent="0.3">
      <c r="A22" s="70"/>
      <c r="B22" s="8" t="s">
        <v>25</v>
      </c>
      <c r="C22" s="46"/>
      <c r="D22" s="50"/>
      <c r="E22" s="72">
        <v>1</v>
      </c>
      <c r="F22" s="73"/>
      <c r="G22" s="25" t="str">
        <f>'havi adatok'!$H$29</f>
        <v/>
      </c>
      <c r="H22" s="9" t="e">
        <f t="shared" si="3"/>
        <v>#VALUE!</v>
      </c>
      <c r="I22" s="74">
        <v>1</v>
      </c>
      <c r="J22" s="75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92"/>
      <c r="Q22" s="93"/>
      <c r="R22" s="93"/>
      <c r="S22" s="93"/>
      <c r="T22" s="94"/>
      <c r="U22" s="63"/>
      <c r="V22" s="64"/>
      <c r="W22" s="64"/>
      <c r="X22" s="64"/>
      <c r="Y22" s="65"/>
      <c r="Z22" s="130"/>
      <c r="AA22" s="130"/>
      <c r="AB22" s="131"/>
    </row>
    <row r="23" spans="1:28" ht="15.75" thickBot="1" x14ac:dyDescent="0.3">
      <c r="A23" s="71"/>
      <c r="B23" s="8" t="s">
        <v>26</v>
      </c>
      <c r="C23" s="46"/>
      <c r="D23" s="50"/>
      <c r="E23" s="72">
        <v>1</v>
      </c>
      <c r="F23" s="73"/>
      <c r="G23" s="25" t="str">
        <f>'havi adatok'!$H$29</f>
        <v/>
      </c>
      <c r="H23" s="9" t="e">
        <f t="shared" si="3"/>
        <v>#VALUE!</v>
      </c>
      <c r="I23" s="74">
        <v>1</v>
      </c>
      <c r="J23" s="75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92"/>
      <c r="Q23" s="93"/>
      <c r="R23" s="93"/>
      <c r="S23" s="93"/>
      <c r="T23" s="94"/>
      <c r="U23" s="63"/>
      <c r="V23" s="64"/>
      <c r="W23" s="64"/>
      <c r="X23" s="64"/>
      <c r="Y23" s="65"/>
      <c r="Z23" s="130"/>
      <c r="AA23" s="130"/>
      <c r="AB23" s="131"/>
    </row>
    <row r="24" spans="1:28" ht="15.75" thickBot="1" x14ac:dyDescent="0.3">
      <c r="A24" s="15" t="s">
        <v>27</v>
      </c>
      <c r="B24" s="8"/>
      <c r="C24" s="46"/>
      <c r="D24" s="50"/>
      <c r="E24" s="72">
        <v>2</v>
      </c>
      <c r="F24" s="73"/>
      <c r="G24" s="25" t="str">
        <f>'havi adatok'!$H$29</f>
        <v/>
      </c>
      <c r="H24" s="9" t="e">
        <f t="shared" si="3"/>
        <v>#VALUE!</v>
      </c>
      <c r="I24" s="74">
        <v>1</v>
      </c>
      <c r="J24" s="75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92"/>
      <c r="Q24" s="93"/>
      <c r="R24" s="93"/>
      <c r="S24" s="93"/>
      <c r="T24" s="94"/>
      <c r="U24" s="63"/>
      <c r="V24" s="64"/>
      <c r="W24" s="64"/>
      <c r="X24" s="64"/>
      <c r="Y24" s="65"/>
      <c r="Z24" s="130"/>
      <c r="AA24" s="130"/>
      <c r="AB24" s="131"/>
    </row>
    <row r="25" spans="1:28" ht="26.25" thickBot="1" x14ac:dyDescent="0.3">
      <c r="A25" s="69" t="s">
        <v>28</v>
      </c>
      <c r="B25" s="14" t="s">
        <v>29</v>
      </c>
      <c r="C25" s="46"/>
      <c r="D25" s="50"/>
      <c r="E25" s="72">
        <v>2</v>
      </c>
      <c r="F25" s="73"/>
      <c r="G25" s="25" t="str">
        <f>'havi adatok'!$H$29</f>
        <v/>
      </c>
      <c r="H25" s="9" t="e">
        <f t="shared" si="3"/>
        <v>#VALUE!</v>
      </c>
      <c r="I25" s="74">
        <v>1</v>
      </c>
      <c r="J25" s="75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92"/>
      <c r="Q25" s="93"/>
      <c r="R25" s="93"/>
      <c r="S25" s="93"/>
      <c r="T25" s="94"/>
      <c r="U25" s="63"/>
      <c r="V25" s="64"/>
      <c r="W25" s="64"/>
      <c r="X25" s="64"/>
      <c r="Y25" s="65"/>
      <c r="Z25" s="130"/>
      <c r="AA25" s="130"/>
      <c r="AB25" s="131"/>
    </row>
    <row r="26" spans="1:28" ht="15.75" thickBot="1" x14ac:dyDescent="0.3">
      <c r="A26" s="70"/>
      <c r="B26" s="8" t="s">
        <v>30</v>
      </c>
      <c r="C26" s="46"/>
      <c r="D26" s="50"/>
      <c r="E26" s="72">
        <v>2</v>
      </c>
      <c r="F26" s="73"/>
      <c r="G26" s="25" t="str">
        <f>'havi adatok'!$H$29</f>
        <v/>
      </c>
      <c r="H26" s="9" t="e">
        <f t="shared" si="3"/>
        <v>#VALUE!</v>
      </c>
      <c r="I26" s="74">
        <v>1.5</v>
      </c>
      <c r="J26" s="75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92"/>
      <c r="Q26" s="93"/>
      <c r="R26" s="93"/>
      <c r="S26" s="93"/>
      <c r="T26" s="94"/>
      <c r="U26" s="63"/>
      <c r="V26" s="64"/>
      <c r="W26" s="64"/>
      <c r="X26" s="64"/>
      <c r="Y26" s="65"/>
      <c r="Z26" s="130"/>
      <c r="AA26" s="130"/>
      <c r="AB26" s="131"/>
    </row>
    <row r="27" spans="1:28" ht="15.75" thickBot="1" x14ac:dyDescent="0.3">
      <c r="A27" s="71"/>
      <c r="B27" s="8" t="s">
        <v>31</v>
      </c>
      <c r="C27" s="46"/>
      <c r="D27" s="50"/>
      <c r="E27" s="76">
        <v>300</v>
      </c>
      <c r="F27" s="77"/>
      <c r="G27" s="25" t="str">
        <f>'havi adatok'!$H$29</f>
        <v/>
      </c>
      <c r="H27" s="6" t="e">
        <f t="shared" ref="H27" si="7">G27*E27</f>
        <v>#VALUE!</v>
      </c>
      <c r="I27" s="78">
        <v>4</v>
      </c>
      <c r="J27" s="79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92"/>
      <c r="Q27" s="93"/>
      <c r="R27" s="93"/>
      <c r="S27" s="93"/>
      <c r="T27" s="94"/>
      <c r="U27" s="63"/>
      <c r="V27" s="64"/>
      <c r="W27" s="64"/>
      <c r="X27" s="64"/>
      <c r="Y27" s="65"/>
      <c r="Z27" s="130"/>
      <c r="AA27" s="130"/>
      <c r="AB27" s="131"/>
    </row>
    <row r="28" spans="1:28" ht="15.75" thickBot="1" x14ac:dyDescent="0.3">
      <c r="A28" s="15" t="s">
        <v>32</v>
      </c>
      <c r="B28" s="46" t="s">
        <v>33</v>
      </c>
      <c r="C28" s="47"/>
      <c r="D28" s="47"/>
      <c r="E28" s="47"/>
      <c r="F28" s="47"/>
      <c r="G28" s="47"/>
      <c r="H28" s="47"/>
      <c r="I28" s="47"/>
      <c r="J28" s="48"/>
      <c r="K28" s="49"/>
      <c r="L28" s="50"/>
      <c r="M28" s="5"/>
      <c r="N28" s="46"/>
      <c r="O28" s="50"/>
      <c r="P28" s="95"/>
      <c r="Q28" s="96"/>
      <c r="R28" s="96"/>
      <c r="S28" s="96"/>
      <c r="T28" s="97"/>
      <c r="U28" s="66"/>
      <c r="V28" s="67"/>
      <c r="W28" s="67"/>
      <c r="X28" s="67"/>
      <c r="Y28" s="68"/>
      <c r="Z28" s="132"/>
      <c r="AA28" s="132"/>
      <c r="AB28" s="133"/>
    </row>
    <row r="29" spans="1:28" ht="15.75" thickBot="1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spans="1:28" x14ac:dyDescent="0.25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6"/>
    </row>
    <row r="31" spans="1:28" ht="15.75" thickBo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</row>
    <row r="32" spans="1:28" ht="15" customHeight="1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8"/>
  <sheetViews>
    <sheetView zoomScaleNormal="100" zoomScaleSheetLayoutView="100" workbookViewId="0">
      <selection activeCell="M43" sqref="M43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0" t="s">
        <v>52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6" ht="15.75" x14ac:dyDescent="0.2">
      <c r="A9" s="141" t="s">
        <v>43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351508067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351508067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301894829</v>
      </c>
      <c r="P12" s="43"/>
    </row>
    <row r="13" spans="1:16" x14ac:dyDescent="0.2">
      <c r="A13" s="28" t="s">
        <v>47</v>
      </c>
      <c r="B13" s="29">
        <v>2025</v>
      </c>
      <c r="C13" s="30">
        <v>60735545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60735545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32106343</v>
      </c>
      <c r="P14" s="43"/>
    </row>
    <row r="15" spans="1:16" x14ac:dyDescent="0.2">
      <c r="A15" s="31" t="s">
        <v>8</v>
      </c>
      <c r="B15" s="29">
        <v>2025</v>
      </c>
      <c r="C15" s="30">
        <v>49639738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49639738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1" t="s">
        <v>48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3851568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3851568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45400225</v>
      </c>
      <c r="P21" s="43"/>
    </row>
    <row r="22" spans="1:16" x14ac:dyDescent="0.2">
      <c r="A22" s="28" t="s">
        <v>47</v>
      </c>
      <c r="B22" s="29">
        <v>2025</v>
      </c>
      <c r="C22" s="41">
        <v>6132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6132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38272</v>
      </c>
      <c r="P23" s="43"/>
    </row>
    <row r="24" spans="1:16" x14ac:dyDescent="0.2">
      <c r="A24" s="28" t="s">
        <v>8</v>
      </c>
      <c r="B24" s="29">
        <v>2025</v>
      </c>
      <c r="C24" s="42">
        <v>37883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37883</v>
      </c>
      <c r="P24" s="43"/>
    </row>
    <row r="27" spans="1:16" ht="18.75" x14ac:dyDescent="0.2">
      <c r="A27" s="139" t="s">
        <v>49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91.263627436929582</v>
      </c>
      <c r="D29" s="36" t="str">
        <f t="shared" si="8"/>
        <v/>
      </c>
      <c r="E29" s="36" t="str">
        <f t="shared" si="8"/>
        <v/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91.263627436929582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 t="str">
        <f t="shared" ref="D30:N30" si="10">IFERROR(D12/D21*1000,"")</f>
        <v/>
      </c>
      <c r="E30" s="37" t="str">
        <f t="shared" si="10"/>
        <v/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6649.6328817753656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9904.6877038486637</v>
      </c>
      <c r="D31" s="37" t="str">
        <f t="shared" si="11"/>
        <v/>
      </c>
      <c r="E31" s="37" t="str">
        <f t="shared" si="11"/>
        <v/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9904.6877038486637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 t="str">
        <f t="shared" si="12"/>
        <v/>
      </c>
      <c r="E32" s="38" t="str">
        <f t="shared" si="12"/>
        <v/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838.8990123327759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1310.3433730169206</v>
      </c>
      <c r="D33" s="38" t="str">
        <f t="shared" si="13"/>
        <v/>
      </c>
      <c r="E33" s="38" t="str">
        <f t="shared" si="13"/>
        <v/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1310.3433730169206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42" spans="1:15" x14ac:dyDescent="0.2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5" x14ac:dyDescent="0.2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5" x14ac:dyDescent="0.2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5" x14ac:dyDescent="0.2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5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5" x14ac:dyDescent="0.2">
      <c r="C47" s="44"/>
    </row>
    <row r="48" spans="1:15" x14ac:dyDescent="0.2">
      <c r="C48" s="44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12243d62-430c-4bd1-b0be-3519f4c149e7"/>
    <ds:schemaRef ds:uri="http://purl.org/dc/terms/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2026_01 hó</vt:lpstr>
      <vt:lpstr>2025_06 hó</vt:lpstr>
      <vt:lpstr>havi adatok</vt:lpstr>
      <vt:lpstr>'2025_06 hó'!Nyomtatási_terület</vt:lpstr>
      <vt:lpstr>'2026_01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2026-02-27T11:18:18Z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