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a\Documents\SOTE\Létesítmény dokumentációk\"/>
    </mc:Choice>
  </mc:AlternateContent>
  <bookViews>
    <workbookView xWindow="-105" yWindow="-105" windowWidth="22080" windowHeight="13170"/>
  </bookViews>
  <sheets>
    <sheet name="2025" sheetId="1" r:id="rId1"/>
    <sheet name="Munka2" sheetId="2" r:id="rId2"/>
  </sheets>
  <definedNames>
    <definedName name="_xlnm.Print_Area" localSheetId="1">Munka2!$A$1:$F$12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F7" i="2" s="1"/>
  <c r="D3" i="2"/>
  <c r="F3" i="2" s="1"/>
  <c r="D4" i="2"/>
  <c r="D5" i="2"/>
  <c r="F5" i="2" s="1"/>
  <c r="D6" i="2" l="1"/>
  <c r="F6" i="2" s="1"/>
  <c r="F4" i="2" l="1"/>
  <c r="C14" i="2" l="1"/>
  <c r="D14" i="2"/>
  <c r="E14" i="2" l="1"/>
  <c r="F14" i="2" s="1"/>
  <c r="O16" i="1"/>
  <c r="K10" i="1"/>
  <c r="L10" i="1" s="1"/>
  <c r="G18" i="1"/>
  <c r="H18" i="1" s="1"/>
  <c r="P6" i="1"/>
  <c r="N26" i="1"/>
  <c r="O26" i="1" s="1"/>
  <c r="E12" i="2"/>
  <c r="F12" i="2" s="1"/>
  <c r="E11" i="2"/>
  <c r="F11" i="2" s="1"/>
  <c r="N6" i="1" l="1"/>
  <c r="O6" i="1" s="1"/>
  <c r="N10" i="1"/>
  <c r="O10" i="1" s="1"/>
  <c r="N8" i="1"/>
  <c r="O8" i="1" s="1"/>
  <c r="P12" i="1"/>
  <c r="N24" i="1"/>
  <c r="O24" i="1" s="1"/>
  <c r="N22" i="1"/>
  <c r="O22" i="1" s="1"/>
  <c r="N20" i="1"/>
  <c r="O20" i="1" s="1"/>
  <c r="N18" i="1"/>
  <c r="O18" i="1" s="1"/>
  <c r="N15" i="1"/>
  <c r="O15" i="1" s="1"/>
  <c r="N13" i="1"/>
  <c r="O13" i="1" s="1"/>
  <c r="K26" i="1"/>
  <c r="L26" i="1" s="1"/>
  <c r="K13" i="1"/>
  <c r="L13" i="1" s="1"/>
  <c r="K15" i="1"/>
  <c r="L15" i="1" s="1"/>
  <c r="K18" i="1"/>
  <c r="L18" i="1" s="1"/>
  <c r="K20" i="1"/>
  <c r="L20" i="1" s="1"/>
  <c r="K22" i="1"/>
  <c r="L22" i="1" s="1"/>
  <c r="K24" i="1"/>
  <c r="L24" i="1" s="1"/>
  <c r="N11" i="1"/>
  <c r="O11" i="1" s="1"/>
  <c r="N9" i="1"/>
  <c r="O9" i="1" s="1"/>
  <c r="N7" i="1"/>
  <c r="O7" i="1" s="1"/>
  <c r="N25" i="1"/>
  <c r="O25" i="1" s="1"/>
  <c r="N23" i="1"/>
  <c r="O23" i="1" s="1"/>
  <c r="N21" i="1"/>
  <c r="O21" i="1" s="1"/>
  <c r="N19" i="1"/>
  <c r="O19" i="1" s="1"/>
  <c r="N17" i="1"/>
  <c r="O17" i="1" s="1"/>
  <c r="N14" i="1"/>
  <c r="O14" i="1" s="1"/>
  <c r="N12" i="1"/>
  <c r="O12" i="1" s="1"/>
  <c r="K14" i="1"/>
  <c r="L14" i="1" s="1"/>
  <c r="K12" i="1"/>
  <c r="L12" i="1" s="1"/>
  <c r="K17" i="1"/>
  <c r="L17" i="1" s="1"/>
  <c r="K19" i="1"/>
  <c r="L19" i="1" s="1"/>
  <c r="K21" i="1"/>
  <c r="L21" i="1" s="1"/>
  <c r="K23" i="1"/>
  <c r="L23" i="1" s="1"/>
  <c r="K25" i="1"/>
  <c r="L25" i="1" s="1"/>
  <c r="G7" i="1"/>
  <c r="H7" i="1" s="1"/>
  <c r="G10" i="1"/>
  <c r="H10" i="1" s="1"/>
  <c r="G16" i="1"/>
  <c r="H16" i="1" s="1"/>
  <c r="G25" i="1"/>
  <c r="H25" i="1" s="1"/>
  <c r="G24" i="1"/>
  <c r="H24" i="1" s="1"/>
  <c r="G14" i="1"/>
  <c r="H14" i="1" s="1"/>
  <c r="G21" i="1"/>
  <c r="H21" i="1" s="1"/>
  <c r="G26" i="1"/>
  <c r="H26" i="1" s="1"/>
  <c r="G6" i="1"/>
  <c r="H6" i="1" s="1"/>
  <c r="G11" i="1"/>
  <c r="H11" i="1" s="1"/>
  <c r="G13" i="1"/>
  <c r="H13" i="1" s="1"/>
  <c r="G20" i="1"/>
  <c r="H20" i="1" s="1"/>
  <c r="G9" i="1"/>
  <c r="H9" i="1" s="1"/>
  <c r="G12" i="1"/>
  <c r="H12" i="1" s="1"/>
  <c r="G23" i="1"/>
  <c r="H23" i="1" s="1"/>
  <c r="G19" i="1"/>
  <c r="H19" i="1" s="1"/>
  <c r="G8" i="1"/>
  <c r="H8" i="1" s="1"/>
  <c r="G15" i="1"/>
  <c r="H15" i="1" s="1"/>
  <c r="G17" i="1"/>
  <c r="H17" i="1" s="1"/>
  <c r="G22" i="1"/>
  <c r="H22" i="1" s="1"/>
  <c r="K9" i="1"/>
  <c r="L9" i="1" s="1"/>
  <c r="K6" i="1"/>
  <c r="L6" i="1" s="1"/>
  <c r="K8" i="1"/>
  <c r="L8" i="1" s="1"/>
  <c r="K7" i="1"/>
  <c r="L7" i="1" s="1"/>
  <c r="K11" i="1"/>
  <c r="L11" i="1" s="1"/>
</calcChain>
</file>

<file path=xl/sharedStrings.xml><?xml version="1.0" encoding="utf-8"?>
<sst xmlns="http://schemas.openxmlformats.org/spreadsheetml/2006/main" count="63" uniqueCount="55">
  <si>
    <t>2. számú melléklet</t>
  </si>
  <si>
    <t>Bérlemény típus</t>
  </si>
  <si>
    <t>Bérlemény altípus</t>
  </si>
  <si>
    <t>Alapterület m2-ben</t>
  </si>
  <si>
    <t>30 m2 alatti Bérlemény típusok közüzemi költségeinek átalány díj meghatározása</t>
  </si>
  <si>
    <t>Megjegyzés</t>
  </si>
  <si>
    <t>Villamos energia</t>
  </si>
  <si>
    <t>Víz</t>
  </si>
  <si>
    <t>Csatorna</t>
  </si>
  <si>
    <t>Fűtés</t>
  </si>
  <si>
    <t xml:space="preserve">A korrekt elszámolás érdekében, minden esetben javasoljuk a 30 m2 feletti bérlemény típusok fogyasztásának mérhetővé tételét. </t>
  </si>
  <si>
    <t>Fogyasztás/hó</t>
  </si>
  <si>
    <t>Bruttó költség/hó</t>
  </si>
  <si>
    <t>Üzlethelyiség</t>
  </si>
  <si>
    <t>Büfé</t>
  </si>
  <si>
    <t>Garázs</t>
  </si>
  <si>
    <t>Oktatásra használt helyiségek</t>
  </si>
  <si>
    <t>Előadóterem</t>
  </si>
  <si>
    <t>Tanuló terem</t>
  </si>
  <si>
    <t>Tanterem</t>
  </si>
  <si>
    <t>Számítógép terem</t>
  </si>
  <si>
    <t>Szeminárium szoba</t>
  </si>
  <si>
    <t>Rendezvényre használt helyiségek</t>
  </si>
  <si>
    <t>TV-társalgó</t>
  </si>
  <si>
    <t>Klubhelyiség</t>
  </si>
  <si>
    <t>Aula</t>
  </si>
  <si>
    <t>Tanácsterem</t>
  </si>
  <si>
    <t>Díszterem</t>
  </si>
  <si>
    <t>Könyvtár</t>
  </si>
  <si>
    <t>Egyéb bérlemény típusok</t>
  </si>
  <si>
    <t>Multimédia terem</t>
  </si>
  <si>
    <t>Ebédlő</t>
  </si>
  <si>
    <t>Tankonyha</t>
  </si>
  <si>
    <t>Antenna</t>
  </si>
  <si>
    <t>Minden esetben mérhetővé kell tenni.</t>
  </si>
  <si>
    <t xml:space="preserve">A Veolia hődíj negyedévente változik. </t>
  </si>
  <si>
    <t xml:space="preserve">Ezen kívüli egyéb típusok közüzemi költségeinek átalány díj meghatározásához minden esetben helyszíni bejárás szükséges. A Létesítményfejlesztési és Üzemeltetési Igazgatóságot ennek érdekében a pályáztatást/kiírást megelőzően 30 nappal értesíteni kell a feladatról. </t>
  </si>
  <si>
    <t>csatorna</t>
  </si>
  <si>
    <t>elektromos</t>
  </si>
  <si>
    <t>gáz</t>
  </si>
  <si>
    <t>távhő</t>
  </si>
  <si>
    <t>víz</t>
  </si>
  <si>
    <t>Áram</t>
  </si>
  <si>
    <t>áram egységár</t>
  </si>
  <si>
    <t>áram RHD fix</t>
  </si>
  <si>
    <t>Bruttó egységár/ kWh</t>
  </si>
  <si>
    <t>Közmű</t>
  </si>
  <si>
    <t>Fogyasztás</t>
  </si>
  <si>
    <t>Br. Költség</t>
  </si>
  <si>
    <t>egységár</t>
  </si>
  <si>
    <t>Szorzó</t>
  </si>
  <si>
    <t>Korrigált egységár</t>
  </si>
  <si>
    <t>Bruttó egységár/ m3</t>
  </si>
  <si>
    <t xml:space="preserve">Bérlemény típusok üzemeltetési költségeinek átalány díj meghatározása 30 napon túl történő bérbeadás esetén ……..-től </t>
  </si>
  <si>
    <t>2025 terv (20241027)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</si>
</sst>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#,##0&quot; Ft/GJ&quot;"/>
    <numFmt numFmtId="165" formatCode="#,##0&quot; m3/fő&quot;"/>
    <numFmt numFmtId="166" formatCode="#,##0&quot; Ft/fő&quot;"/>
    <numFmt numFmtId="167" formatCode="#,##0&quot; Ft/m2&quot;"/>
    <numFmt numFmtId="168" formatCode="#,##0.00&quot; kWh/m2&quot;"/>
    <numFmt numFmtId="169" formatCode="#,##0&quot; kWh&quot;"/>
    <numFmt numFmtId="170" formatCode="#,##0\ &quot;Ft&quot;"/>
    <numFmt numFmtId="171" formatCode="#,##0.00\ &quot;Ft&quot;"/>
    <numFmt numFmtId="172" formatCode="_-* #,##0\ &quot;Ft&quot;_-;\-* #,##0\ &quot;Ft&quot;_-;_-* &quot;-&quot;??\ &quot;Ft&quot;_-;_-@_-"/>
    <numFmt numFmtId="173" formatCode="#,##0.00&quot; m3&quot;"/>
    <numFmt numFmtId="174" formatCode="#,##0.0&quot; Ft/kWh&quot;"/>
    <numFmt numFmtId="175" formatCode="#,##0.00&quot; Ft/m3&quot;"/>
    <numFmt numFmtId="176" formatCode="0.00&quot; m3&quot;"/>
    <numFmt numFmtId="177" formatCode="#,##0.00&quot; kWh/gép&quot;"/>
    <numFmt numFmtId="178" formatCode="#,##0&quot; Ft/gép&quot;"/>
    <numFmt numFmtId="179" formatCode="#,##0.0&quot; m3/fő&quot;"/>
    <numFmt numFmtId="180" formatCode="#,##0.0&quot; Ft/fő&quot;"/>
    <numFmt numFmtId="181" formatCode="#,##0&quot; m3&quot;"/>
    <numFmt numFmtId="182" formatCode="#,##0&quot; GJ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/>
    <xf numFmtId="0" fontId="4" fillId="2" borderId="2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172" fontId="4" fillId="0" borderId="9" xfId="2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167" fontId="4" fillId="0" borderId="9" xfId="0" applyNumberFormat="1" applyFont="1" applyBorder="1" applyAlignment="1">
      <alignment vertical="center"/>
    </xf>
    <xf numFmtId="166" fontId="4" fillId="0" borderId="9" xfId="2" applyNumberFormat="1" applyFont="1" applyBorder="1" applyAlignment="1">
      <alignment vertical="center"/>
    </xf>
    <xf numFmtId="165" fontId="4" fillId="0" borderId="11" xfId="0" applyNumberFormat="1" applyFont="1" applyBorder="1" applyAlignment="1">
      <alignment vertical="center"/>
    </xf>
    <xf numFmtId="166" fontId="4" fillId="0" borderId="10" xfId="2" applyNumberFormat="1" applyFont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179" fontId="4" fillId="0" borderId="11" xfId="0" applyNumberFormat="1" applyFont="1" applyBorder="1" applyAlignment="1">
      <alignment vertical="center"/>
    </xf>
    <xf numFmtId="0" fontId="7" fillId="3" borderId="31" xfId="0" applyFont="1" applyFill="1" applyBorder="1"/>
    <xf numFmtId="170" fontId="7" fillId="0" borderId="0" xfId="0" applyNumberFormat="1" applyFont="1"/>
    <xf numFmtId="44" fontId="7" fillId="0" borderId="0" xfId="0" applyNumberFormat="1" applyFont="1"/>
    <xf numFmtId="43" fontId="7" fillId="0" borderId="0" xfId="1" applyFont="1"/>
    <xf numFmtId="0" fontId="7" fillId="3" borderId="0" xfId="0" applyFont="1" applyFill="1"/>
    <xf numFmtId="0" fontId="7" fillId="0" borderId="30" xfId="0" applyFont="1" applyBorder="1"/>
    <xf numFmtId="44" fontId="7" fillId="3" borderId="30" xfId="0" applyNumberFormat="1" applyFont="1" applyFill="1" applyBorder="1"/>
    <xf numFmtId="44" fontId="7" fillId="0" borderId="30" xfId="2" applyFont="1" applyBorder="1"/>
    <xf numFmtId="172" fontId="7" fillId="0" borderId="30" xfId="2" applyNumberFormat="1" applyFont="1" applyBorder="1"/>
    <xf numFmtId="0" fontId="7" fillId="0" borderId="0" xfId="0" applyFont="1" applyAlignment="1">
      <alignment horizontal="left"/>
    </xf>
    <xf numFmtId="3" fontId="7" fillId="0" borderId="0" xfId="0" applyNumberFormat="1" applyFont="1"/>
    <xf numFmtId="171" fontId="7" fillId="0" borderId="0" xfId="0" applyNumberFormat="1" applyFont="1"/>
    <xf numFmtId="9" fontId="7" fillId="3" borderId="30" xfId="3" applyFont="1" applyFill="1" applyBorder="1"/>
    <xf numFmtId="0" fontId="7" fillId="0" borderId="0" xfId="0" applyFont="1"/>
    <xf numFmtId="172" fontId="7" fillId="0" borderId="0" xfId="0" applyNumberFormat="1" applyFont="1"/>
    <xf numFmtId="181" fontId="7" fillId="0" borderId="30" xfId="1" applyNumberFormat="1" applyFont="1" applyBorder="1"/>
    <xf numFmtId="169" fontId="7" fillId="0" borderId="30" xfId="1" applyNumberFormat="1" applyFont="1" applyBorder="1"/>
    <xf numFmtId="182" fontId="7" fillId="0" borderId="30" xfId="1" applyNumberFormat="1" applyFont="1" applyBorder="1"/>
    <xf numFmtId="9" fontId="7" fillId="0" borderId="0" xfId="3" applyFont="1"/>
    <xf numFmtId="175" fontId="4" fillId="4" borderId="32" xfId="2" applyNumberFormat="1" applyFont="1" applyFill="1" applyBorder="1" applyAlignment="1">
      <alignment vertical="center"/>
    </xf>
    <xf numFmtId="174" fontId="4" fillId="4" borderId="32" xfId="2" applyNumberFormat="1" applyFont="1" applyFill="1" applyBorder="1" applyAlignment="1">
      <alignment vertical="center"/>
    </xf>
    <xf numFmtId="0" fontId="6" fillId="0" borderId="27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3" fillId="0" borderId="28" xfId="0" applyFont="1" applyBorder="1"/>
    <xf numFmtId="0" fontId="4" fillId="0" borderId="2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168" fontId="4" fillId="0" borderId="20" xfId="0" applyNumberFormat="1" applyFont="1" applyBorder="1" applyAlignment="1">
      <alignment vertical="center"/>
    </xf>
    <xf numFmtId="168" fontId="4" fillId="0" borderId="9" xfId="0" applyNumberFormat="1" applyFont="1" applyBorder="1" applyAlignment="1">
      <alignment vertical="center"/>
    </xf>
    <xf numFmtId="179" fontId="4" fillId="0" borderId="20" xfId="0" applyNumberFormat="1" applyFont="1" applyBorder="1" applyAlignment="1">
      <alignment horizontal="right" vertical="center"/>
    </xf>
    <xf numFmtId="179" fontId="4" fillId="0" borderId="9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9" fontId="4" fillId="0" borderId="20" xfId="0" applyNumberFormat="1" applyFont="1" applyBorder="1" applyAlignment="1">
      <alignment vertical="center"/>
    </xf>
    <xf numFmtId="169" fontId="4" fillId="0" borderId="9" xfId="0" applyNumberFormat="1" applyFont="1" applyBorder="1" applyAlignment="1">
      <alignment vertical="center"/>
    </xf>
    <xf numFmtId="173" fontId="4" fillId="0" borderId="20" xfId="0" applyNumberFormat="1" applyFont="1" applyBorder="1" applyAlignment="1">
      <alignment vertical="center"/>
    </xf>
    <xf numFmtId="173" fontId="4" fillId="0" borderId="9" xfId="0" applyNumberFormat="1" applyFont="1" applyBorder="1" applyAlignment="1">
      <alignment vertical="center"/>
    </xf>
    <xf numFmtId="164" fontId="4" fillId="4" borderId="19" xfId="0" applyNumberFormat="1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164" fontId="4" fillId="4" borderId="23" xfId="0" applyNumberFormat="1" applyFont="1" applyFill="1" applyBorder="1" applyAlignment="1">
      <alignment horizontal="center" vertical="center" wrapText="1"/>
    </xf>
    <xf numFmtId="164" fontId="4" fillId="4" borderId="17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164" fontId="4" fillId="4" borderId="14" xfId="0" applyNumberFormat="1" applyFont="1" applyFill="1" applyBorder="1" applyAlignment="1">
      <alignment horizontal="center" vertical="center" wrapText="1"/>
    </xf>
    <xf numFmtId="164" fontId="4" fillId="4" borderId="24" xfId="0" applyNumberFormat="1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164" fontId="4" fillId="4" borderId="1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77" fontId="4" fillId="0" borderId="20" xfId="0" applyNumberFormat="1" applyFont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164" fontId="4" fillId="0" borderId="20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175" fontId="4" fillId="4" borderId="1" xfId="2" applyNumberFormat="1" applyFont="1" applyFill="1" applyBorder="1" applyAlignment="1">
      <alignment horizontal="right" vertical="center"/>
    </xf>
    <xf numFmtId="175" fontId="4" fillId="4" borderId="3" xfId="2" applyNumberFormat="1" applyFont="1" applyFill="1" applyBorder="1" applyAlignment="1">
      <alignment horizontal="right" vertical="center"/>
    </xf>
    <xf numFmtId="180" fontId="4" fillId="0" borderId="4" xfId="2" applyNumberFormat="1" applyFont="1" applyBorder="1" applyAlignment="1">
      <alignment horizontal="right" vertical="center"/>
    </xf>
    <xf numFmtId="180" fontId="4" fillId="0" borderId="11" xfId="2" applyNumberFormat="1" applyFont="1" applyBorder="1" applyAlignment="1">
      <alignment horizontal="right" vertical="center"/>
    </xf>
    <xf numFmtId="179" fontId="4" fillId="0" borderId="19" xfId="0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right" vertical="center"/>
    </xf>
    <xf numFmtId="179" fontId="4" fillId="0" borderId="24" xfId="0" applyNumberFormat="1" applyFont="1" applyBorder="1" applyAlignment="1">
      <alignment horizontal="right" vertical="center"/>
    </xf>
    <xf numFmtId="179" fontId="4" fillId="0" borderId="11" xfId="0" applyNumberFormat="1" applyFont="1" applyBorder="1" applyAlignment="1">
      <alignment horizontal="right" vertical="center"/>
    </xf>
    <xf numFmtId="175" fontId="4" fillId="4" borderId="1" xfId="0" applyNumberFormat="1" applyFont="1" applyFill="1" applyBorder="1" applyAlignment="1">
      <alignment horizontal="right" vertical="center"/>
    </xf>
    <xf numFmtId="175" fontId="4" fillId="4" borderId="3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/>
    </xf>
  </cellXfs>
  <cellStyles count="11">
    <cellStyle name="Ezres" xfId="1" builtinId="3"/>
    <cellStyle name="Ezres 2" xfId="7"/>
    <cellStyle name="Ezres 3" xfId="5"/>
    <cellStyle name="Ezres 4" xfId="4"/>
    <cellStyle name="Normál" xfId="0" builtinId="0"/>
    <cellStyle name="Normál 2 2 2 2 2 3" xfId="9"/>
    <cellStyle name="Pénznem" xfId="2" builtinId="4"/>
    <cellStyle name="Pénznem 2" xfId="6"/>
    <cellStyle name="Pénznem 3" xfId="8"/>
    <cellStyle name="Százalék" xfId="3" builtinId="5"/>
    <cellStyle name="Százalék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view="pageBreakPreview" topLeftCell="A4" zoomScale="130" zoomScaleNormal="100" zoomScaleSheetLayoutView="130" workbookViewId="0">
      <selection activeCell="C21" sqref="C21:D21"/>
    </sheetView>
  </sheetViews>
  <sheetFormatPr defaultColWidth="9.140625" defaultRowHeight="15" x14ac:dyDescent="0.25"/>
  <cols>
    <col min="1" max="1" width="12.42578125" style="1" customWidth="1"/>
    <col min="2" max="2" width="12.5703125" style="1" customWidth="1"/>
    <col min="3" max="6" width="9.140625" style="1"/>
    <col min="7" max="8" width="11.5703125" style="1" bestFit="1" customWidth="1"/>
    <col min="9" max="10" width="9.140625" style="1"/>
    <col min="11" max="11" width="11.42578125" style="1" bestFit="1" customWidth="1"/>
    <col min="12" max="12" width="10.85546875" style="1" bestFit="1" customWidth="1"/>
    <col min="13" max="13" width="10.140625" style="1" customWidth="1"/>
    <col min="14" max="14" width="13.7109375" style="1" customWidth="1"/>
    <col min="15" max="15" width="15.5703125" style="1" customWidth="1"/>
    <col min="16" max="20" width="6.7109375" style="1" customWidth="1"/>
    <col min="21" max="23" width="7.28515625" style="1" customWidth="1"/>
    <col min="24" max="16384" width="9.140625" style="1"/>
  </cols>
  <sheetData>
    <row r="1" spans="1:23" ht="1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</row>
    <row r="2" spans="1:23" ht="15.75" customHeight="1" thickBot="1" x14ac:dyDescent="0.3">
      <c r="A2" s="87" t="s">
        <v>53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spans="1:23" ht="15.75" thickBot="1" x14ac:dyDescent="0.3">
      <c r="A3" s="88" t="s">
        <v>1</v>
      </c>
      <c r="B3" s="88" t="s">
        <v>2</v>
      </c>
      <c r="C3" s="92" t="s">
        <v>3</v>
      </c>
      <c r="D3" s="93"/>
      <c r="E3" s="98" t="s">
        <v>4</v>
      </c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100"/>
      <c r="U3" s="98" t="s">
        <v>5</v>
      </c>
      <c r="V3" s="99"/>
      <c r="W3" s="100"/>
    </row>
    <row r="4" spans="1:23" ht="15.75" thickBot="1" x14ac:dyDescent="0.3">
      <c r="A4" s="89"/>
      <c r="B4" s="89"/>
      <c r="C4" s="94"/>
      <c r="D4" s="95"/>
      <c r="E4" s="98" t="s">
        <v>6</v>
      </c>
      <c r="F4" s="99"/>
      <c r="G4" s="99"/>
      <c r="H4" s="100"/>
      <c r="I4" s="98" t="s">
        <v>7</v>
      </c>
      <c r="J4" s="99"/>
      <c r="K4" s="99"/>
      <c r="L4" s="100"/>
      <c r="M4" s="99" t="s">
        <v>8</v>
      </c>
      <c r="N4" s="99"/>
      <c r="O4" s="100"/>
      <c r="P4" s="98" t="s">
        <v>9</v>
      </c>
      <c r="Q4" s="99"/>
      <c r="R4" s="99"/>
      <c r="S4" s="99"/>
      <c r="T4" s="100"/>
      <c r="U4" s="115" t="s">
        <v>10</v>
      </c>
      <c r="V4" s="115"/>
      <c r="W4" s="116"/>
    </row>
    <row r="5" spans="1:23" ht="38.25" customHeight="1" thickBot="1" x14ac:dyDescent="0.3">
      <c r="A5" s="90"/>
      <c r="B5" s="91"/>
      <c r="C5" s="96"/>
      <c r="D5" s="97"/>
      <c r="E5" s="98" t="s">
        <v>11</v>
      </c>
      <c r="F5" s="100"/>
      <c r="G5" s="2" t="s">
        <v>45</v>
      </c>
      <c r="H5" s="2" t="s">
        <v>12</v>
      </c>
      <c r="I5" s="98" t="s">
        <v>11</v>
      </c>
      <c r="J5" s="100"/>
      <c r="K5" s="2" t="s">
        <v>52</v>
      </c>
      <c r="L5" s="3" t="s">
        <v>12</v>
      </c>
      <c r="M5" s="4" t="s">
        <v>11</v>
      </c>
      <c r="N5" s="2" t="s">
        <v>52</v>
      </c>
      <c r="O5" s="3" t="s">
        <v>12</v>
      </c>
      <c r="P5" s="82" t="s">
        <v>11</v>
      </c>
      <c r="Q5" s="121"/>
      <c r="R5" s="83"/>
      <c r="S5" s="82" t="s">
        <v>12</v>
      </c>
      <c r="T5" s="83"/>
      <c r="U5" s="117"/>
      <c r="V5" s="117"/>
      <c r="W5" s="118"/>
    </row>
    <row r="6" spans="1:23" ht="15.75" thickBot="1" x14ac:dyDescent="0.3">
      <c r="A6" s="73" t="s">
        <v>13</v>
      </c>
      <c r="B6" s="5"/>
      <c r="C6" s="84">
        <v>15</v>
      </c>
      <c r="D6" s="85"/>
      <c r="E6" s="60">
        <v>100</v>
      </c>
      <c r="F6" s="61"/>
      <c r="G6" s="37">
        <f>Munka2!$F$4</f>
        <v>117.62363721891444</v>
      </c>
      <c r="H6" s="6">
        <f>G6*E6</f>
        <v>11762.363721891445</v>
      </c>
      <c r="I6" s="62">
        <v>1</v>
      </c>
      <c r="J6" s="63"/>
      <c r="K6" s="36">
        <f>Munka2!$F$7</f>
        <v>828.01874330109126</v>
      </c>
      <c r="L6" s="6">
        <f>I6*K6</f>
        <v>828.01874330109126</v>
      </c>
      <c r="M6" s="7">
        <v>1</v>
      </c>
      <c r="N6" s="36">
        <f>Munka2!$F$3</f>
        <v>1298.621773679952</v>
      </c>
      <c r="O6" s="6">
        <f>N6*M6</f>
        <v>1298.621773679952</v>
      </c>
      <c r="P6" s="64">
        <f>Munka2!$F$6</f>
        <v>11736.522850204727</v>
      </c>
      <c r="Q6" s="65"/>
      <c r="R6" s="65"/>
      <c r="S6" s="65"/>
      <c r="T6" s="66"/>
      <c r="U6" s="117"/>
      <c r="V6" s="117"/>
      <c r="W6" s="118"/>
    </row>
    <row r="7" spans="1:23" ht="15.75" thickBot="1" x14ac:dyDescent="0.3">
      <c r="A7" s="74"/>
      <c r="B7" s="5"/>
      <c r="C7" s="80">
        <v>25</v>
      </c>
      <c r="D7" s="81"/>
      <c r="E7" s="60">
        <v>160</v>
      </c>
      <c r="F7" s="61"/>
      <c r="G7" s="37">
        <f>Munka2!$F$4</f>
        <v>117.62363721891444</v>
      </c>
      <c r="H7" s="6">
        <f t="shared" ref="H7:H11" si="0">G7*E7</f>
        <v>18819.781955026308</v>
      </c>
      <c r="I7" s="62">
        <v>1.5</v>
      </c>
      <c r="J7" s="63"/>
      <c r="K7" s="36">
        <f>Munka2!$F$7</f>
        <v>828.01874330109126</v>
      </c>
      <c r="L7" s="6">
        <f t="shared" ref="L7:L25" si="1">I7*K7</f>
        <v>1242.0281149516368</v>
      </c>
      <c r="M7" s="7">
        <v>1.5</v>
      </c>
      <c r="N7" s="36">
        <f>Munka2!$F$3</f>
        <v>1298.621773679952</v>
      </c>
      <c r="O7" s="6">
        <f t="shared" ref="O7:O11" si="2">N7*M7</f>
        <v>1947.932660519928</v>
      </c>
      <c r="P7" s="67"/>
      <c r="Q7" s="68"/>
      <c r="R7" s="68"/>
      <c r="S7" s="68"/>
      <c r="T7" s="69"/>
      <c r="U7" s="117"/>
      <c r="V7" s="117"/>
      <c r="W7" s="118"/>
    </row>
    <row r="8" spans="1:23" ht="15.75" thickBot="1" x14ac:dyDescent="0.3">
      <c r="A8" s="73" t="s">
        <v>14</v>
      </c>
      <c r="B8" s="5"/>
      <c r="C8" s="80">
        <v>15</v>
      </c>
      <c r="D8" s="81"/>
      <c r="E8" s="60">
        <v>240</v>
      </c>
      <c r="F8" s="61"/>
      <c r="G8" s="37">
        <f>Munka2!$F$4</f>
        <v>117.62363721891444</v>
      </c>
      <c r="H8" s="6">
        <f t="shared" si="0"/>
        <v>28229.672932539466</v>
      </c>
      <c r="I8" s="62">
        <v>3</v>
      </c>
      <c r="J8" s="63"/>
      <c r="K8" s="36">
        <f>Munka2!$F$7</f>
        <v>828.01874330109126</v>
      </c>
      <c r="L8" s="6">
        <f t="shared" si="1"/>
        <v>2484.0562299032736</v>
      </c>
      <c r="M8" s="7">
        <v>3</v>
      </c>
      <c r="N8" s="36">
        <f>Munka2!$F$3</f>
        <v>1298.621773679952</v>
      </c>
      <c r="O8" s="6">
        <f t="shared" si="2"/>
        <v>3895.8653210398561</v>
      </c>
      <c r="P8" s="67"/>
      <c r="Q8" s="68"/>
      <c r="R8" s="68"/>
      <c r="S8" s="68"/>
      <c r="T8" s="69"/>
      <c r="U8" s="117"/>
      <c r="V8" s="117"/>
      <c r="W8" s="118"/>
    </row>
    <row r="9" spans="1:23" ht="15.75" thickBot="1" x14ac:dyDescent="0.3">
      <c r="A9" s="74"/>
      <c r="B9" s="5"/>
      <c r="C9" s="80">
        <v>25</v>
      </c>
      <c r="D9" s="81"/>
      <c r="E9" s="60">
        <v>300</v>
      </c>
      <c r="F9" s="61"/>
      <c r="G9" s="37">
        <f>Munka2!$F$4</f>
        <v>117.62363721891444</v>
      </c>
      <c r="H9" s="6">
        <f t="shared" si="0"/>
        <v>35287.091165674334</v>
      </c>
      <c r="I9" s="62">
        <v>5</v>
      </c>
      <c r="J9" s="63"/>
      <c r="K9" s="36">
        <f>Munka2!$F$7</f>
        <v>828.01874330109126</v>
      </c>
      <c r="L9" s="6">
        <f t="shared" si="1"/>
        <v>4140.0937165054565</v>
      </c>
      <c r="M9" s="7">
        <v>5</v>
      </c>
      <c r="N9" s="36">
        <f>Munka2!$F$3</f>
        <v>1298.621773679952</v>
      </c>
      <c r="O9" s="6">
        <f t="shared" si="2"/>
        <v>6493.1088683997596</v>
      </c>
      <c r="P9" s="70"/>
      <c r="Q9" s="71"/>
      <c r="R9" s="71"/>
      <c r="S9" s="71"/>
      <c r="T9" s="72"/>
      <c r="U9" s="117"/>
      <c r="V9" s="117"/>
      <c r="W9" s="118"/>
    </row>
    <row r="10" spans="1:23" ht="15.75" thickBot="1" x14ac:dyDescent="0.3">
      <c r="A10" s="73" t="s">
        <v>15</v>
      </c>
      <c r="B10" s="5"/>
      <c r="C10" s="80">
        <v>15</v>
      </c>
      <c r="D10" s="81"/>
      <c r="E10" s="60">
        <v>10</v>
      </c>
      <c r="F10" s="61"/>
      <c r="G10" s="37">
        <f>Munka2!$F$4</f>
        <v>117.62363721891444</v>
      </c>
      <c r="H10" s="6">
        <f t="shared" si="0"/>
        <v>1176.2363721891443</v>
      </c>
      <c r="I10" s="62">
        <v>0</v>
      </c>
      <c r="J10" s="63"/>
      <c r="K10" s="36">
        <f>Munka2!$F$7</f>
        <v>828.01874330109126</v>
      </c>
      <c r="L10" s="6">
        <f t="shared" si="1"/>
        <v>0</v>
      </c>
      <c r="M10" s="7">
        <v>0</v>
      </c>
      <c r="N10" s="36">
        <f>Munka2!$F$3</f>
        <v>1298.621773679952</v>
      </c>
      <c r="O10" s="6">
        <f t="shared" si="2"/>
        <v>0</v>
      </c>
      <c r="P10" s="77"/>
      <c r="Q10" s="78"/>
      <c r="R10" s="77"/>
      <c r="S10" s="79"/>
      <c r="T10" s="78"/>
      <c r="U10" s="117"/>
      <c r="V10" s="117"/>
      <c r="W10" s="118"/>
    </row>
    <row r="11" spans="1:23" ht="15.75" thickBot="1" x14ac:dyDescent="0.3">
      <c r="A11" s="74"/>
      <c r="B11" s="5"/>
      <c r="C11" s="80">
        <v>25</v>
      </c>
      <c r="D11" s="81"/>
      <c r="E11" s="60">
        <v>10</v>
      </c>
      <c r="F11" s="61"/>
      <c r="G11" s="37">
        <f>Munka2!$F$4</f>
        <v>117.62363721891444</v>
      </c>
      <c r="H11" s="6">
        <f t="shared" si="0"/>
        <v>1176.2363721891443</v>
      </c>
      <c r="I11" s="62">
        <v>0</v>
      </c>
      <c r="J11" s="63"/>
      <c r="K11" s="36">
        <f>Munka2!$F$7</f>
        <v>828.01874330109126</v>
      </c>
      <c r="L11" s="6">
        <f t="shared" si="1"/>
        <v>0</v>
      </c>
      <c r="M11" s="7">
        <v>0</v>
      </c>
      <c r="N11" s="36">
        <f>Munka2!$F$3</f>
        <v>1298.621773679952</v>
      </c>
      <c r="O11" s="6">
        <f t="shared" si="2"/>
        <v>0</v>
      </c>
      <c r="P11" s="77"/>
      <c r="Q11" s="78"/>
      <c r="R11" s="77"/>
      <c r="S11" s="79"/>
      <c r="T11" s="78"/>
      <c r="U11" s="117"/>
      <c r="V11" s="117"/>
      <c r="W11" s="118"/>
    </row>
    <row r="12" spans="1:23" ht="15.75" thickBot="1" x14ac:dyDescent="0.3">
      <c r="A12" s="57" t="s">
        <v>16</v>
      </c>
      <c r="B12" s="8" t="s">
        <v>17</v>
      </c>
      <c r="C12" s="45"/>
      <c r="D12" s="49"/>
      <c r="E12" s="53">
        <v>1.8</v>
      </c>
      <c r="F12" s="54"/>
      <c r="G12" s="37">
        <f>Munka2!$F$4</f>
        <v>117.62363721891444</v>
      </c>
      <c r="H12" s="9">
        <f>E12*G12</f>
        <v>211.72254699404598</v>
      </c>
      <c r="I12" s="55">
        <v>2</v>
      </c>
      <c r="J12" s="56"/>
      <c r="K12" s="36">
        <f>Munka2!$F$7</f>
        <v>828.01874330109126</v>
      </c>
      <c r="L12" s="10">
        <f t="shared" si="1"/>
        <v>1656.0374866021825</v>
      </c>
      <c r="M12" s="11">
        <v>2</v>
      </c>
      <c r="N12" s="36">
        <f>Munka2!$F$3</f>
        <v>1298.621773679952</v>
      </c>
      <c r="O12" s="12">
        <f>N12*M12</f>
        <v>2597.2435473599039</v>
      </c>
      <c r="P12" s="64">
        <f>Munka2!$F$6</f>
        <v>11736.522850204727</v>
      </c>
      <c r="Q12" s="65"/>
      <c r="R12" s="65"/>
      <c r="S12" s="65"/>
      <c r="T12" s="66"/>
      <c r="U12" s="117"/>
      <c r="V12" s="117"/>
      <c r="W12" s="118"/>
    </row>
    <row r="13" spans="1:23" ht="15.75" thickBot="1" x14ac:dyDescent="0.3">
      <c r="A13" s="58"/>
      <c r="B13" s="8" t="s">
        <v>18</v>
      </c>
      <c r="C13" s="45"/>
      <c r="D13" s="49"/>
      <c r="E13" s="53">
        <v>1.8</v>
      </c>
      <c r="F13" s="54"/>
      <c r="G13" s="37">
        <f>Munka2!$F$4</f>
        <v>117.62363721891444</v>
      </c>
      <c r="H13" s="9">
        <f t="shared" ref="H13:H25" si="3">E13*G13</f>
        <v>211.72254699404598</v>
      </c>
      <c r="I13" s="55">
        <v>2</v>
      </c>
      <c r="J13" s="56"/>
      <c r="K13" s="36">
        <f>Munka2!$F$7</f>
        <v>828.01874330109126</v>
      </c>
      <c r="L13" s="10">
        <f t="shared" si="1"/>
        <v>1656.0374866021825</v>
      </c>
      <c r="M13" s="11">
        <v>2</v>
      </c>
      <c r="N13" s="36">
        <f>Munka2!$F$3</f>
        <v>1298.621773679952</v>
      </c>
      <c r="O13" s="12">
        <f t="shared" ref="O13:O14" si="4">N13*M13</f>
        <v>2597.2435473599039</v>
      </c>
      <c r="P13" s="67"/>
      <c r="Q13" s="68"/>
      <c r="R13" s="68"/>
      <c r="S13" s="68"/>
      <c r="T13" s="69"/>
      <c r="U13" s="117"/>
      <c r="V13" s="117"/>
      <c r="W13" s="118"/>
    </row>
    <row r="14" spans="1:23" ht="15.75" thickBot="1" x14ac:dyDescent="0.3">
      <c r="A14" s="58"/>
      <c r="B14" s="8" t="s">
        <v>19</v>
      </c>
      <c r="C14" s="45"/>
      <c r="D14" s="49"/>
      <c r="E14" s="53">
        <v>1.8</v>
      </c>
      <c r="F14" s="54"/>
      <c r="G14" s="37">
        <f>Munka2!$F$4</f>
        <v>117.62363721891444</v>
      </c>
      <c r="H14" s="9">
        <f t="shared" si="3"/>
        <v>211.72254699404598</v>
      </c>
      <c r="I14" s="55">
        <v>2</v>
      </c>
      <c r="J14" s="56"/>
      <c r="K14" s="36">
        <f>Munka2!$F$7</f>
        <v>828.01874330109126</v>
      </c>
      <c r="L14" s="10">
        <f t="shared" si="1"/>
        <v>1656.0374866021825</v>
      </c>
      <c r="M14" s="11">
        <v>2</v>
      </c>
      <c r="N14" s="36">
        <f>Munka2!$F$3</f>
        <v>1298.621773679952</v>
      </c>
      <c r="O14" s="12">
        <f t="shared" si="4"/>
        <v>2597.2435473599039</v>
      </c>
      <c r="P14" s="67"/>
      <c r="Q14" s="68"/>
      <c r="R14" s="68"/>
      <c r="S14" s="68"/>
      <c r="T14" s="69"/>
      <c r="U14" s="117"/>
      <c r="V14" s="117"/>
      <c r="W14" s="118"/>
    </row>
    <row r="15" spans="1:23" ht="15.75" thickBot="1" x14ac:dyDescent="0.3">
      <c r="A15" s="58"/>
      <c r="B15" s="101" t="s">
        <v>20</v>
      </c>
      <c r="C15" s="45"/>
      <c r="D15" s="49"/>
      <c r="E15" s="53">
        <v>1.8</v>
      </c>
      <c r="F15" s="54"/>
      <c r="G15" s="37">
        <f>Munka2!$F$4</f>
        <v>117.62363721891444</v>
      </c>
      <c r="H15" s="9">
        <f t="shared" si="3"/>
        <v>211.72254699404598</v>
      </c>
      <c r="I15" s="109">
        <v>2</v>
      </c>
      <c r="J15" s="110"/>
      <c r="K15" s="113">
        <f>Munka2!$F$7</f>
        <v>828.01874330109126</v>
      </c>
      <c r="L15" s="107">
        <f>K15*I15</f>
        <v>1656.0374866021825</v>
      </c>
      <c r="M15" s="103">
        <v>2</v>
      </c>
      <c r="N15" s="105">
        <f>Munka2!$F$3</f>
        <v>1298.621773679952</v>
      </c>
      <c r="O15" s="107">
        <f t="shared" ref="O15:O25" si="5">N15*M15</f>
        <v>2597.2435473599039</v>
      </c>
      <c r="P15" s="67"/>
      <c r="Q15" s="68"/>
      <c r="R15" s="68"/>
      <c r="S15" s="68"/>
      <c r="T15" s="69"/>
      <c r="U15" s="117"/>
      <c r="V15" s="117"/>
      <c r="W15" s="118"/>
    </row>
    <row r="16" spans="1:23" ht="26.25" customHeight="1" thickBot="1" x14ac:dyDescent="0.3">
      <c r="A16" s="58"/>
      <c r="B16" s="102"/>
      <c r="C16" s="45"/>
      <c r="D16" s="49"/>
      <c r="E16" s="75">
        <v>70</v>
      </c>
      <c r="F16" s="76"/>
      <c r="G16" s="37">
        <f>Munka2!$F$4</f>
        <v>117.62363721891444</v>
      </c>
      <c r="H16" s="13">
        <f t="shared" ref="H16" si="6">E16*G16</f>
        <v>8233.6546053240108</v>
      </c>
      <c r="I16" s="111"/>
      <c r="J16" s="112"/>
      <c r="K16" s="114"/>
      <c r="L16" s="108"/>
      <c r="M16" s="104"/>
      <c r="N16" s="106"/>
      <c r="O16" s="108">
        <f t="shared" si="5"/>
        <v>0</v>
      </c>
      <c r="P16" s="67"/>
      <c r="Q16" s="68"/>
      <c r="R16" s="68"/>
      <c r="S16" s="68"/>
      <c r="T16" s="69"/>
      <c r="U16" s="117"/>
      <c r="V16" s="117"/>
      <c r="W16" s="118"/>
    </row>
    <row r="17" spans="1:23" ht="26.25" thickBot="1" x14ac:dyDescent="0.3">
      <c r="A17" s="59"/>
      <c r="B17" s="14" t="s">
        <v>21</v>
      </c>
      <c r="C17" s="45"/>
      <c r="D17" s="49"/>
      <c r="E17" s="53">
        <v>1.8</v>
      </c>
      <c r="F17" s="54"/>
      <c r="G17" s="37">
        <f>Munka2!$F$4</f>
        <v>117.62363721891444</v>
      </c>
      <c r="H17" s="9">
        <f t="shared" si="3"/>
        <v>211.72254699404598</v>
      </c>
      <c r="I17" s="55">
        <v>2</v>
      </c>
      <c r="J17" s="56"/>
      <c r="K17" s="36">
        <f>Munka2!$F$7</f>
        <v>828.01874330109126</v>
      </c>
      <c r="L17" s="10">
        <f t="shared" si="1"/>
        <v>1656.0374866021825</v>
      </c>
      <c r="M17" s="11">
        <v>2</v>
      </c>
      <c r="N17" s="36">
        <f>Munka2!$F$3</f>
        <v>1298.621773679952</v>
      </c>
      <c r="O17" s="12">
        <f t="shared" si="5"/>
        <v>2597.2435473599039</v>
      </c>
      <c r="P17" s="67"/>
      <c r="Q17" s="68"/>
      <c r="R17" s="68"/>
      <c r="S17" s="68"/>
      <c r="T17" s="69"/>
      <c r="U17" s="117"/>
      <c r="V17" s="117"/>
      <c r="W17" s="118"/>
    </row>
    <row r="18" spans="1:23" ht="15.75" thickBot="1" x14ac:dyDescent="0.3">
      <c r="A18" s="57" t="s">
        <v>22</v>
      </c>
      <c r="B18" s="8" t="s">
        <v>23</v>
      </c>
      <c r="C18" s="45"/>
      <c r="D18" s="49"/>
      <c r="E18" s="53">
        <v>1</v>
      </c>
      <c r="F18" s="54"/>
      <c r="G18" s="37">
        <f>Munka2!$F$4</f>
        <v>117.62363721891444</v>
      </c>
      <c r="H18" s="9">
        <f t="shared" si="3"/>
        <v>117.62363721891444</v>
      </c>
      <c r="I18" s="55">
        <v>1</v>
      </c>
      <c r="J18" s="56"/>
      <c r="K18" s="36">
        <f>Munka2!$F$7</f>
        <v>828.01874330109126</v>
      </c>
      <c r="L18" s="10">
        <f t="shared" si="1"/>
        <v>828.01874330109126</v>
      </c>
      <c r="M18" s="11">
        <v>1</v>
      </c>
      <c r="N18" s="36">
        <f>Munka2!$F$3</f>
        <v>1298.621773679952</v>
      </c>
      <c r="O18" s="12">
        <f t="shared" si="5"/>
        <v>1298.621773679952</v>
      </c>
      <c r="P18" s="67"/>
      <c r="Q18" s="68"/>
      <c r="R18" s="68"/>
      <c r="S18" s="68"/>
      <c r="T18" s="69"/>
      <c r="U18" s="117"/>
      <c r="V18" s="117"/>
      <c r="W18" s="118"/>
    </row>
    <row r="19" spans="1:23" ht="15.75" thickBot="1" x14ac:dyDescent="0.3">
      <c r="A19" s="58"/>
      <c r="B19" s="8" t="s">
        <v>24</v>
      </c>
      <c r="C19" s="45"/>
      <c r="D19" s="49"/>
      <c r="E19" s="53">
        <v>1</v>
      </c>
      <c r="F19" s="54"/>
      <c r="G19" s="37">
        <f>Munka2!$F$4</f>
        <v>117.62363721891444</v>
      </c>
      <c r="H19" s="9">
        <f t="shared" si="3"/>
        <v>117.62363721891444</v>
      </c>
      <c r="I19" s="55">
        <v>1</v>
      </c>
      <c r="J19" s="56"/>
      <c r="K19" s="36">
        <f>Munka2!$F$7</f>
        <v>828.01874330109126</v>
      </c>
      <c r="L19" s="10">
        <f t="shared" si="1"/>
        <v>828.01874330109126</v>
      </c>
      <c r="M19" s="11">
        <v>1</v>
      </c>
      <c r="N19" s="36">
        <f>Munka2!$F$3</f>
        <v>1298.621773679952</v>
      </c>
      <c r="O19" s="12">
        <f t="shared" si="5"/>
        <v>1298.621773679952</v>
      </c>
      <c r="P19" s="67"/>
      <c r="Q19" s="68"/>
      <c r="R19" s="68"/>
      <c r="S19" s="68"/>
      <c r="T19" s="69"/>
      <c r="U19" s="117"/>
      <c r="V19" s="117"/>
      <c r="W19" s="118"/>
    </row>
    <row r="20" spans="1:23" ht="15.75" thickBot="1" x14ac:dyDescent="0.3">
      <c r="A20" s="58"/>
      <c r="B20" s="8" t="s">
        <v>25</v>
      </c>
      <c r="C20" s="45"/>
      <c r="D20" s="49"/>
      <c r="E20" s="53">
        <v>1</v>
      </c>
      <c r="F20" s="54"/>
      <c r="G20" s="37">
        <f>Munka2!$F$4</f>
        <v>117.62363721891444</v>
      </c>
      <c r="H20" s="9">
        <f t="shared" si="3"/>
        <v>117.62363721891444</v>
      </c>
      <c r="I20" s="55">
        <v>1</v>
      </c>
      <c r="J20" s="56"/>
      <c r="K20" s="36">
        <f>Munka2!$F$7</f>
        <v>828.01874330109126</v>
      </c>
      <c r="L20" s="10">
        <f t="shared" si="1"/>
        <v>828.01874330109126</v>
      </c>
      <c r="M20" s="11">
        <v>1</v>
      </c>
      <c r="N20" s="36">
        <f>Munka2!$F$3</f>
        <v>1298.621773679952</v>
      </c>
      <c r="O20" s="12">
        <f t="shared" si="5"/>
        <v>1298.621773679952</v>
      </c>
      <c r="P20" s="67"/>
      <c r="Q20" s="68"/>
      <c r="R20" s="68"/>
      <c r="S20" s="68"/>
      <c r="T20" s="69"/>
      <c r="U20" s="117"/>
      <c r="V20" s="117"/>
      <c r="W20" s="118"/>
    </row>
    <row r="21" spans="1:23" ht="15.75" thickBot="1" x14ac:dyDescent="0.3">
      <c r="A21" s="58"/>
      <c r="B21" s="8" t="s">
        <v>26</v>
      </c>
      <c r="C21" s="45"/>
      <c r="D21" s="49"/>
      <c r="E21" s="53">
        <v>1</v>
      </c>
      <c r="F21" s="54"/>
      <c r="G21" s="37">
        <f>Munka2!$F$4</f>
        <v>117.62363721891444</v>
      </c>
      <c r="H21" s="9">
        <f t="shared" si="3"/>
        <v>117.62363721891444</v>
      </c>
      <c r="I21" s="55">
        <v>1</v>
      </c>
      <c r="J21" s="56"/>
      <c r="K21" s="36">
        <f>Munka2!$F$7</f>
        <v>828.01874330109126</v>
      </c>
      <c r="L21" s="10">
        <f t="shared" si="1"/>
        <v>828.01874330109126</v>
      </c>
      <c r="M21" s="11">
        <v>1</v>
      </c>
      <c r="N21" s="36">
        <f>Munka2!$F$3</f>
        <v>1298.621773679952</v>
      </c>
      <c r="O21" s="12">
        <f t="shared" si="5"/>
        <v>1298.621773679952</v>
      </c>
      <c r="P21" s="67"/>
      <c r="Q21" s="68"/>
      <c r="R21" s="68"/>
      <c r="S21" s="68"/>
      <c r="T21" s="69"/>
      <c r="U21" s="117"/>
      <c r="V21" s="117"/>
      <c r="W21" s="118"/>
    </row>
    <row r="22" spans="1:23" ht="15.75" thickBot="1" x14ac:dyDescent="0.3">
      <c r="A22" s="59"/>
      <c r="B22" s="8" t="s">
        <v>27</v>
      </c>
      <c r="C22" s="45"/>
      <c r="D22" s="49"/>
      <c r="E22" s="53">
        <v>1</v>
      </c>
      <c r="F22" s="54"/>
      <c r="G22" s="37">
        <f>Munka2!$F$4</f>
        <v>117.62363721891444</v>
      </c>
      <c r="H22" s="9">
        <f t="shared" si="3"/>
        <v>117.62363721891444</v>
      </c>
      <c r="I22" s="55">
        <v>1</v>
      </c>
      <c r="J22" s="56"/>
      <c r="K22" s="36">
        <f>Munka2!$F$7</f>
        <v>828.01874330109126</v>
      </c>
      <c r="L22" s="10">
        <f t="shared" si="1"/>
        <v>828.01874330109126</v>
      </c>
      <c r="M22" s="11">
        <v>1</v>
      </c>
      <c r="N22" s="36">
        <f>Munka2!$F$3</f>
        <v>1298.621773679952</v>
      </c>
      <c r="O22" s="12">
        <f t="shared" si="5"/>
        <v>1298.621773679952</v>
      </c>
      <c r="P22" s="67"/>
      <c r="Q22" s="68"/>
      <c r="R22" s="68"/>
      <c r="S22" s="68"/>
      <c r="T22" s="69"/>
      <c r="U22" s="117"/>
      <c r="V22" s="117"/>
      <c r="W22" s="118"/>
    </row>
    <row r="23" spans="1:23" ht="15.75" thickBot="1" x14ac:dyDescent="0.3">
      <c r="A23" s="15" t="s">
        <v>28</v>
      </c>
      <c r="B23" s="8"/>
      <c r="C23" s="45"/>
      <c r="D23" s="49"/>
      <c r="E23" s="53">
        <v>2</v>
      </c>
      <c r="F23" s="54"/>
      <c r="G23" s="37">
        <f>Munka2!$F$4</f>
        <v>117.62363721891444</v>
      </c>
      <c r="H23" s="9">
        <f t="shared" si="3"/>
        <v>235.24727443782888</v>
      </c>
      <c r="I23" s="55">
        <v>1</v>
      </c>
      <c r="J23" s="56"/>
      <c r="K23" s="36">
        <f>Munka2!$F$7</f>
        <v>828.01874330109126</v>
      </c>
      <c r="L23" s="10">
        <f t="shared" si="1"/>
        <v>828.01874330109126</v>
      </c>
      <c r="M23" s="11">
        <v>1</v>
      </c>
      <c r="N23" s="36">
        <f>Munka2!$F$3</f>
        <v>1298.621773679952</v>
      </c>
      <c r="O23" s="12">
        <f t="shared" si="5"/>
        <v>1298.621773679952</v>
      </c>
      <c r="P23" s="67"/>
      <c r="Q23" s="68"/>
      <c r="R23" s="68"/>
      <c r="S23" s="68"/>
      <c r="T23" s="69"/>
      <c r="U23" s="117"/>
      <c r="V23" s="117"/>
      <c r="W23" s="118"/>
    </row>
    <row r="24" spans="1:23" ht="26.25" thickBot="1" x14ac:dyDescent="0.3">
      <c r="A24" s="57" t="s">
        <v>29</v>
      </c>
      <c r="B24" s="14" t="s">
        <v>30</v>
      </c>
      <c r="C24" s="45"/>
      <c r="D24" s="49"/>
      <c r="E24" s="53">
        <v>2</v>
      </c>
      <c r="F24" s="54"/>
      <c r="G24" s="37">
        <f>Munka2!$F$4</f>
        <v>117.62363721891444</v>
      </c>
      <c r="H24" s="9">
        <f t="shared" si="3"/>
        <v>235.24727443782888</v>
      </c>
      <c r="I24" s="55">
        <v>1</v>
      </c>
      <c r="J24" s="56"/>
      <c r="K24" s="36">
        <f>Munka2!$F$7</f>
        <v>828.01874330109126</v>
      </c>
      <c r="L24" s="10">
        <f t="shared" si="1"/>
        <v>828.01874330109126</v>
      </c>
      <c r="M24" s="11">
        <v>1</v>
      </c>
      <c r="N24" s="36">
        <f>Munka2!$F$3</f>
        <v>1298.621773679952</v>
      </c>
      <c r="O24" s="12">
        <f t="shared" si="5"/>
        <v>1298.621773679952</v>
      </c>
      <c r="P24" s="67"/>
      <c r="Q24" s="68"/>
      <c r="R24" s="68"/>
      <c r="S24" s="68"/>
      <c r="T24" s="69"/>
      <c r="U24" s="117"/>
      <c r="V24" s="117"/>
      <c r="W24" s="118"/>
    </row>
    <row r="25" spans="1:23" ht="15.75" thickBot="1" x14ac:dyDescent="0.3">
      <c r="A25" s="58"/>
      <c r="B25" s="8" t="s">
        <v>31</v>
      </c>
      <c r="C25" s="45"/>
      <c r="D25" s="49"/>
      <c r="E25" s="53">
        <v>2</v>
      </c>
      <c r="F25" s="54"/>
      <c r="G25" s="37">
        <f>Munka2!$F$4</f>
        <v>117.62363721891444</v>
      </c>
      <c r="H25" s="9">
        <f t="shared" si="3"/>
        <v>235.24727443782888</v>
      </c>
      <c r="I25" s="55">
        <v>1.5</v>
      </c>
      <c r="J25" s="56"/>
      <c r="K25" s="36">
        <f>Munka2!$F$7</f>
        <v>828.01874330109126</v>
      </c>
      <c r="L25" s="10">
        <f t="shared" si="1"/>
        <v>1242.0281149516368</v>
      </c>
      <c r="M25" s="16">
        <v>1.5</v>
      </c>
      <c r="N25" s="36">
        <f>Munka2!$F$3</f>
        <v>1298.621773679952</v>
      </c>
      <c r="O25" s="12">
        <f t="shared" si="5"/>
        <v>1947.932660519928</v>
      </c>
      <c r="P25" s="67"/>
      <c r="Q25" s="68"/>
      <c r="R25" s="68"/>
      <c r="S25" s="68"/>
      <c r="T25" s="69"/>
      <c r="U25" s="117"/>
      <c r="V25" s="117"/>
      <c r="W25" s="118"/>
    </row>
    <row r="26" spans="1:23" ht="15.75" thickBot="1" x14ac:dyDescent="0.3">
      <c r="A26" s="59"/>
      <c r="B26" s="8" t="s">
        <v>32</v>
      </c>
      <c r="C26" s="45"/>
      <c r="D26" s="49"/>
      <c r="E26" s="60">
        <v>300</v>
      </c>
      <c r="F26" s="61"/>
      <c r="G26" s="37">
        <f>Munka2!$F$4</f>
        <v>117.62363721891444</v>
      </c>
      <c r="H26" s="6">
        <f t="shared" ref="H26" si="7">G26*E26</f>
        <v>35287.091165674334</v>
      </c>
      <c r="I26" s="62">
        <v>4</v>
      </c>
      <c r="J26" s="63"/>
      <c r="K26" s="36">
        <f>Munka2!$F$7</f>
        <v>828.01874330109126</v>
      </c>
      <c r="L26" s="6">
        <f t="shared" ref="L26" si="8">I26*K26</f>
        <v>3312.0749732043651</v>
      </c>
      <c r="M26" s="7">
        <v>4</v>
      </c>
      <c r="N26" s="36">
        <f>Munka2!$F$3</f>
        <v>1298.621773679952</v>
      </c>
      <c r="O26" s="6">
        <f t="shared" ref="O26" si="9">N26*M26</f>
        <v>5194.4870947198078</v>
      </c>
      <c r="P26" s="67"/>
      <c r="Q26" s="68"/>
      <c r="R26" s="68"/>
      <c r="S26" s="68"/>
      <c r="T26" s="69"/>
      <c r="U26" s="117"/>
      <c r="V26" s="117"/>
      <c r="W26" s="118"/>
    </row>
    <row r="27" spans="1:23" ht="15.75" thickBot="1" x14ac:dyDescent="0.3">
      <c r="A27" s="15" t="s">
        <v>33</v>
      </c>
      <c r="B27" s="45" t="s">
        <v>34</v>
      </c>
      <c r="C27" s="46"/>
      <c r="D27" s="46"/>
      <c r="E27" s="46"/>
      <c r="F27" s="46"/>
      <c r="G27" s="46"/>
      <c r="H27" s="46"/>
      <c r="I27" s="46"/>
      <c r="J27" s="47"/>
      <c r="K27" s="48"/>
      <c r="L27" s="49"/>
      <c r="M27" s="5"/>
      <c r="N27" s="45"/>
      <c r="O27" s="49"/>
      <c r="P27" s="70"/>
      <c r="Q27" s="71"/>
      <c r="R27" s="71"/>
      <c r="S27" s="71"/>
      <c r="T27" s="72"/>
      <c r="U27" s="119"/>
      <c r="V27" s="119"/>
      <c r="W27" s="120"/>
    </row>
    <row r="28" spans="1:23" ht="15.75" thickBot="1" x14ac:dyDescent="0.3">
      <c r="A28" s="50" t="s">
        <v>35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2"/>
    </row>
    <row r="29" spans="1:23" x14ac:dyDescent="0.25">
      <c r="A29" s="38" t="s">
        <v>36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40"/>
    </row>
    <row r="30" spans="1:23" ht="15.75" thickBot="1" x14ac:dyDescent="0.3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3"/>
    </row>
    <row r="31" spans="1:23" ht="15" customHeight="1" x14ac:dyDescent="0.2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</row>
  </sheetData>
  <mergeCells count="110">
    <mergeCell ref="A1:W1"/>
    <mergeCell ref="A2:W2"/>
    <mergeCell ref="A3:A5"/>
    <mergeCell ref="B3:B5"/>
    <mergeCell ref="C3:D5"/>
    <mergeCell ref="E3:T3"/>
    <mergeCell ref="U3:W3"/>
    <mergeCell ref="E4:H4"/>
    <mergeCell ref="B15:B16"/>
    <mergeCell ref="C15:D15"/>
    <mergeCell ref="E15:F15"/>
    <mergeCell ref="M15:M16"/>
    <mergeCell ref="N15:N16"/>
    <mergeCell ref="O15:O16"/>
    <mergeCell ref="I15:J16"/>
    <mergeCell ref="K15:K16"/>
    <mergeCell ref="I4:L4"/>
    <mergeCell ref="M4:O4"/>
    <mergeCell ref="P4:T4"/>
    <mergeCell ref="U4:W27"/>
    <mergeCell ref="E5:F5"/>
    <mergeCell ref="I5:J5"/>
    <mergeCell ref="P5:R5"/>
    <mergeCell ref="L15:L16"/>
    <mergeCell ref="A8:A9"/>
    <mergeCell ref="C8:D8"/>
    <mergeCell ref="E8:F8"/>
    <mergeCell ref="I8:J8"/>
    <mergeCell ref="S5:T5"/>
    <mergeCell ref="A6:A7"/>
    <mergeCell ref="C6:D6"/>
    <mergeCell ref="E6:F6"/>
    <mergeCell ref="I6:J6"/>
    <mergeCell ref="P6:T9"/>
    <mergeCell ref="C7:D7"/>
    <mergeCell ref="C9:D9"/>
    <mergeCell ref="E9:F9"/>
    <mergeCell ref="I9:J9"/>
    <mergeCell ref="E7:F7"/>
    <mergeCell ref="I7:J7"/>
    <mergeCell ref="P10:Q10"/>
    <mergeCell ref="R10:T10"/>
    <mergeCell ref="C11:D11"/>
    <mergeCell ref="E11:F11"/>
    <mergeCell ref="I11:J11"/>
    <mergeCell ref="P11:Q11"/>
    <mergeCell ref="C10:D10"/>
    <mergeCell ref="E10:F10"/>
    <mergeCell ref="I10:J10"/>
    <mergeCell ref="R11:T11"/>
    <mergeCell ref="A12:A17"/>
    <mergeCell ref="C12:D12"/>
    <mergeCell ref="E12:F12"/>
    <mergeCell ref="I12:J12"/>
    <mergeCell ref="P12:T27"/>
    <mergeCell ref="C13:D13"/>
    <mergeCell ref="A10:A11"/>
    <mergeCell ref="E13:F13"/>
    <mergeCell ref="I13:J13"/>
    <mergeCell ref="C14:D14"/>
    <mergeCell ref="E14:F14"/>
    <mergeCell ref="I14:J14"/>
    <mergeCell ref="C17:D17"/>
    <mergeCell ref="E17:F17"/>
    <mergeCell ref="I17:J17"/>
    <mergeCell ref="C16:D16"/>
    <mergeCell ref="E16:F16"/>
    <mergeCell ref="A18:A22"/>
    <mergeCell ref="C18:D18"/>
    <mergeCell ref="E18:F18"/>
    <mergeCell ref="I18:J18"/>
    <mergeCell ref="C20:D20"/>
    <mergeCell ref="E20:F20"/>
    <mergeCell ref="I20:J20"/>
    <mergeCell ref="C21:D21"/>
    <mergeCell ref="E21:F21"/>
    <mergeCell ref="I21:J21"/>
    <mergeCell ref="C19:D19"/>
    <mergeCell ref="E19:F19"/>
    <mergeCell ref="I19:J19"/>
    <mergeCell ref="C23:D23"/>
    <mergeCell ref="E23:F23"/>
    <mergeCell ref="I23:J23"/>
    <mergeCell ref="C22:D22"/>
    <mergeCell ref="E22:F22"/>
    <mergeCell ref="I22:J22"/>
    <mergeCell ref="B27:J27"/>
    <mergeCell ref="K27:L27"/>
    <mergeCell ref="N27:O27"/>
    <mergeCell ref="A28:W28"/>
    <mergeCell ref="C25:D25"/>
    <mergeCell ref="E25:F25"/>
    <mergeCell ref="I25:J25"/>
    <mergeCell ref="A24:A26"/>
    <mergeCell ref="C24:D24"/>
    <mergeCell ref="E24:F24"/>
    <mergeCell ref="I24:J24"/>
    <mergeCell ref="C26:D26"/>
    <mergeCell ref="E26:F26"/>
    <mergeCell ref="I26:J26"/>
    <mergeCell ref="A29:W30"/>
    <mergeCell ref="B31:C31"/>
    <mergeCell ref="D31:E31"/>
    <mergeCell ref="F31:G31"/>
    <mergeCell ref="H31:I31"/>
    <mergeCell ref="J31:K31"/>
    <mergeCell ref="L31:N31"/>
    <mergeCell ref="O31:P31"/>
    <mergeCell ref="Q31:S31"/>
    <mergeCell ref="T31:U31"/>
  </mergeCells>
  <printOptions horizontalCentered="1" verticalCentered="1"/>
  <pageMargins left="0.23622047244094491" right="0.27559055118110237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zoomScale="244" zoomScaleNormal="100" zoomScaleSheetLayoutView="244" workbookViewId="0">
      <selection activeCell="E7" sqref="E7"/>
    </sheetView>
  </sheetViews>
  <sheetFormatPr defaultColWidth="9.140625" defaultRowHeight="12" x14ac:dyDescent="0.2"/>
  <cols>
    <col min="1" max="1" width="33.5703125" style="30" bestFit="1" customWidth="1"/>
    <col min="2" max="3" width="16.140625" style="30" bestFit="1" customWidth="1"/>
    <col min="4" max="4" width="13.140625" style="30" bestFit="1" customWidth="1"/>
    <col min="5" max="5" width="14.5703125" style="30" bestFit="1" customWidth="1"/>
    <col min="6" max="6" width="17" style="30" bestFit="1" customWidth="1"/>
    <col min="7" max="16384" width="9.140625" style="30"/>
  </cols>
  <sheetData>
    <row r="1" spans="1:9" x14ac:dyDescent="0.2">
      <c r="A1" s="122" t="s">
        <v>54</v>
      </c>
      <c r="B1" s="122"/>
      <c r="C1" s="122"/>
      <c r="D1" s="122"/>
      <c r="E1" s="21"/>
      <c r="F1" s="21"/>
    </row>
    <row r="2" spans="1:9" x14ac:dyDescent="0.2">
      <c r="A2" s="22" t="s">
        <v>46</v>
      </c>
      <c r="B2" s="22" t="s">
        <v>47</v>
      </c>
      <c r="C2" s="22" t="s">
        <v>48</v>
      </c>
      <c r="D2" s="22" t="s">
        <v>49</v>
      </c>
      <c r="E2" s="17" t="s">
        <v>50</v>
      </c>
      <c r="F2" s="17" t="s">
        <v>51</v>
      </c>
    </row>
    <row r="3" spans="1:9" x14ac:dyDescent="0.2">
      <c r="A3" s="22" t="s">
        <v>37</v>
      </c>
      <c r="B3" s="32">
        <v>439121</v>
      </c>
      <c r="C3" s="25">
        <v>554685187.25440013</v>
      </c>
      <c r="D3" s="24">
        <f t="shared" ref="D3:D5" si="0">C3/B3</f>
        <v>1263.1716252568201</v>
      </c>
      <c r="E3" s="29">
        <v>1.0280643957751381</v>
      </c>
      <c r="F3" s="23">
        <f>E3*D3</f>
        <v>1298.621773679952</v>
      </c>
    </row>
    <row r="4" spans="1:9" x14ac:dyDescent="0.2">
      <c r="A4" s="22" t="s">
        <v>38</v>
      </c>
      <c r="B4" s="33">
        <v>40424785.598999985</v>
      </c>
      <c r="C4" s="25">
        <v>4754910315.9491711</v>
      </c>
      <c r="D4" s="24">
        <f t="shared" si="0"/>
        <v>117.62363721891444</v>
      </c>
      <c r="E4" s="29">
        <v>1</v>
      </c>
      <c r="F4" s="23">
        <f>E4*D4</f>
        <v>117.62363721891444</v>
      </c>
    </row>
    <row r="5" spans="1:9" x14ac:dyDescent="0.2">
      <c r="A5" s="22" t="s">
        <v>39</v>
      </c>
      <c r="B5" s="34">
        <v>224225.2338423247</v>
      </c>
      <c r="C5" s="25">
        <v>2005180948.6926296</v>
      </c>
      <c r="D5" s="24">
        <f t="shared" si="0"/>
        <v>8942.7086966611168</v>
      </c>
      <c r="E5" s="29">
        <v>1</v>
      </c>
      <c r="F5" s="23">
        <f t="shared" ref="F5:F7" si="1">E5*D5</f>
        <v>8942.7086966611168</v>
      </c>
    </row>
    <row r="6" spans="1:9" x14ac:dyDescent="0.2">
      <c r="A6" s="22" t="s">
        <v>40</v>
      </c>
      <c r="B6" s="34">
        <v>24999.741000000002</v>
      </c>
      <c r="C6" s="25">
        <v>293410031.4957</v>
      </c>
      <c r="D6" s="24">
        <f>C6/B6</f>
        <v>11736.522850204727</v>
      </c>
      <c r="E6" s="29">
        <v>1</v>
      </c>
      <c r="F6" s="23">
        <f t="shared" si="1"/>
        <v>11736.522850204727</v>
      </c>
      <c r="I6" s="19"/>
    </row>
    <row r="7" spans="1:9" x14ac:dyDescent="0.2">
      <c r="A7" s="22" t="s">
        <v>41</v>
      </c>
      <c r="B7" s="32">
        <v>436128</v>
      </c>
      <c r="C7" s="25">
        <v>351264142.56</v>
      </c>
      <c r="D7" s="24">
        <f>C7/B7</f>
        <v>805.41525093550513</v>
      </c>
      <c r="E7" s="29">
        <v>1.0280643957751381</v>
      </c>
      <c r="F7" s="23">
        <f t="shared" si="1"/>
        <v>828.01874330109126</v>
      </c>
    </row>
    <row r="10" spans="1:9" hidden="1" x14ac:dyDescent="0.2">
      <c r="C10" s="26" t="s">
        <v>43</v>
      </c>
      <c r="D10" s="26" t="s">
        <v>44</v>
      </c>
    </row>
    <row r="11" spans="1:9" hidden="1" x14ac:dyDescent="0.2">
      <c r="A11" s="30" t="s">
        <v>42</v>
      </c>
      <c r="B11" s="27">
        <v>8627348.0350001603</v>
      </c>
      <c r="C11" s="18">
        <v>319028307.92000008</v>
      </c>
      <c r="D11" s="18">
        <v>40941551.329999976</v>
      </c>
      <c r="E11" s="18">
        <f>SUM(C11:D11)</f>
        <v>359969859.25000006</v>
      </c>
      <c r="F11" s="28">
        <f>E11/B11</f>
        <v>41.724277007215157</v>
      </c>
    </row>
    <row r="12" spans="1:9" hidden="1" x14ac:dyDescent="0.2">
      <c r="A12" s="30" t="s">
        <v>40</v>
      </c>
      <c r="B12" s="30">
        <v>8825.2999999999993</v>
      </c>
      <c r="C12" s="18">
        <v>28406108</v>
      </c>
      <c r="D12" s="18">
        <v>35720445</v>
      </c>
      <c r="E12" s="18">
        <f>SUM(C12:D12)</f>
        <v>64126553</v>
      </c>
      <c r="F12" s="28">
        <f>E12/B12</f>
        <v>7266.2179189376002</v>
      </c>
    </row>
    <row r="13" spans="1:9" hidden="1" x14ac:dyDescent="0.2"/>
    <row r="14" spans="1:9" hidden="1" x14ac:dyDescent="0.2">
      <c r="B14" s="20">
        <v>25000000</v>
      </c>
      <c r="C14" s="31">
        <f>C11/B11*B14</f>
        <v>924468059.6683327</v>
      </c>
      <c r="D14" s="18">
        <f>D11/4*12</f>
        <v>122824653.98999992</v>
      </c>
      <c r="E14" s="18">
        <f>SUM(C14:D14)</f>
        <v>1047292713.6583326</v>
      </c>
      <c r="F14" s="28">
        <f>E14/B14</f>
        <v>41.891708546333305</v>
      </c>
    </row>
    <row r="16" spans="1:9" x14ac:dyDescent="0.2">
      <c r="F16" s="19"/>
    </row>
    <row r="22" spans="3:3" x14ac:dyDescent="0.2">
      <c r="C22" s="35"/>
    </row>
  </sheetData>
  <mergeCells count="1">
    <mergeCell ref="A1:D1"/>
  </mergeCells>
  <pageMargins left="0.7" right="0.7" top="0.75" bottom="0.75" header="0.3" footer="0.3"/>
  <pageSetup paperSize="9"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6AE52D34485EF64A9E31B473BF0DA559" ma:contentTypeVersion="15" ma:contentTypeDescription="Új dokumentum létrehozása." ma:contentTypeScope="" ma:versionID="7431e22c762bdb4e6b9162606f476b27">
  <xsd:schema xmlns:xsd="http://www.w3.org/2001/XMLSchema" xmlns:xs="http://www.w3.org/2001/XMLSchema" xmlns:p="http://schemas.microsoft.com/office/2006/metadata/properties" xmlns:ns2="cb3732ec-73fb-459c-b34f-3174a391259a" xmlns:ns3="4bde497a-9f30-4a7e-b546-45803f081749" targetNamespace="http://schemas.microsoft.com/office/2006/metadata/properties" ma:root="true" ma:fieldsID="67a9f95fd0acd5951d8f0be8d0c63ef2" ns2:_="" ns3:_="">
    <xsd:import namespace="cb3732ec-73fb-459c-b34f-3174a391259a"/>
    <xsd:import namespace="4bde497a-9f30-4a7e-b546-45803f0817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732ec-73fb-459c-b34f-3174a39125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2617f1d-2080-4b29-aebb-64cbe9f6d597}" ma:internalName="TaxCatchAll" ma:showField="CatchAllData" ma:web="cb3732ec-73fb-459c-b34f-3174a39125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e497a-9f30-4a7e-b546-45803f0817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1323a659-14ea-4466-8044-9b1bfca8b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de497a-9f30-4a7e-b546-45803f081749">
      <Terms xmlns="http://schemas.microsoft.com/office/infopath/2007/PartnerControls"/>
    </lcf76f155ced4ddcb4097134ff3c332f>
    <TaxCatchAll xmlns="cb3732ec-73fb-459c-b34f-3174a391259a" xsi:nil="true"/>
  </documentManagement>
</p:properties>
</file>

<file path=customXml/itemProps1.xml><?xml version="1.0" encoding="utf-8"?>
<ds:datastoreItem xmlns:ds="http://schemas.openxmlformats.org/officeDocument/2006/customXml" ds:itemID="{D4ECB523-5C42-4591-9887-0D6E15665493}"/>
</file>

<file path=customXml/itemProps2.xml><?xml version="1.0" encoding="utf-8"?>
<ds:datastoreItem xmlns:ds="http://schemas.openxmlformats.org/officeDocument/2006/customXml" ds:itemID="{082A0AC2-EABA-4C19-91B4-2B5C782E3817}"/>
</file>

<file path=customXml/itemProps3.xml><?xml version="1.0" encoding="utf-8"?>
<ds:datastoreItem xmlns:ds="http://schemas.openxmlformats.org/officeDocument/2006/customXml" ds:itemID="{6C4E61D8-2239-4BFD-A462-57C25ACB38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2025</vt:lpstr>
      <vt:lpstr>Munka2</vt:lpstr>
      <vt:lpstr>Munka2!Nyomtatási_terület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</dc:creator>
  <cp:lastModifiedBy>Kata</cp:lastModifiedBy>
  <cp:lastPrinted>2022-05-27T09:11:37Z</cp:lastPrinted>
  <dcterms:created xsi:type="dcterms:W3CDTF">2021-05-31T13:31:58Z</dcterms:created>
  <dcterms:modified xsi:type="dcterms:W3CDTF">2025-06-04T15:05:34Z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0x0101006AE52D34485EF64A9E31B473BF0DA559</vt:lpwstr>
  </property>
</Properties>
</file>