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BOKAY\TTF\"/>
    </mc:Choice>
  </mc:AlternateContent>
  <xr:revisionPtr revIDLastSave="0" documentId="8_{FFA9AD53-C2AA-43D1-874C-E3EA2F9FB26B}" xr6:coauthVersionLast="36" xr6:coauthVersionMax="36" xr10:uidLastSave="{00000000-0000-0000-0000-000000000000}"/>
  <bookViews>
    <workbookView xWindow="0" yWindow="0" windowWidth="28800" windowHeight="11835" activeTab="2" xr2:uid="{00000000-000D-0000-FFFF-FFFF00000000}"/>
  </bookViews>
  <sheets>
    <sheet name="1_13. évf." sheetId="1" r:id="rId1"/>
    <sheet name="CT_MR szakasszisztens" sheetId="4" r:id="rId2"/>
    <sheet name="Intervenciós szakasszisztens" sheetId="10" r:id="rId3"/>
    <sheet name="Endoszkópos asszisztens" sheetId="5" r:id="rId4"/>
    <sheet name="Radiográfiai asszisztens" sheetId="6" r:id="rId5"/>
    <sheet name="Klinikai neurofiziológiai assz." sheetId="7" r:id="rId6"/>
    <sheet name="2_14. Általános ápoló" sheetId="8" r:id="rId7"/>
    <sheet name="3_15. Általános ápoló" sheetId="9" r:id="rId8"/>
  </sheets>
  <definedNames>
    <definedName name="_xlnm._FilterDatabase" localSheetId="0" hidden="1">'1_13. évf.'!$B$8:$F$53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  <c r="C17" i="10"/>
  <c r="B17" i="10"/>
  <c r="H16" i="10"/>
  <c r="I16" i="10" s="1"/>
  <c r="F16" i="10"/>
  <c r="G16" i="10" s="1"/>
  <c r="D16" i="10"/>
  <c r="H15" i="10"/>
  <c r="I15" i="10" s="1"/>
  <c r="F15" i="10"/>
  <c r="G15" i="10" s="1"/>
  <c r="D15" i="10"/>
  <c r="H14" i="10"/>
  <c r="I14" i="10" s="1"/>
  <c r="F14" i="10"/>
  <c r="G14" i="10" s="1"/>
  <c r="D14" i="10"/>
  <c r="H13" i="10"/>
  <c r="F13" i="10" s="1"/>
  <c r="G13" i="10" s="1"/>
  <c r="D13" i="10"/>
  <c r="H12" i="10"/>
  <c r="I12" i="10" s="1"/>
  <c r="F12" i="10"/>
  <c r="G12" i="10" s="1"/>
  <c r="D12" i="10"/>
  <c r="H11" i="10"/>
  <c r="I11" i="10" s="1"/>
  <c r="F11" i="10"/>
  <c r="G11" i="10" s="1"/>
  <c r="D11" i="10"/>
  <c r="H10" i="10"/>
  <c r="I10" i="10" s="1"/>
  <c r="F10" i="10"/>
  <c r="G10" i="10" s="1"/>
  <c r="D10" i="10"/>
  <c r="H9" i="10"/>
  <c r="I9" i="10" s="1"/>
  <c r="F9" i="10"/>
  <c r="G9" i="10" s="1"/>
  <c r="D9" i="10"/>
  <c r="I8" i="10"/>
  <c r="H8" i="10"/>
  <c r="F8" i="10"/>
  <c r="G8" i="10" s="1"/>
  <c r="D8" i="10"/>
  <c r="H7" i="10"/>
  <c r="H17" i="10" s="1"/>
  <c r="F7" i="10"/>
  <c r="G7" i="10" s="1"/>
  <c r="D7" i="10"/>
  <c r="D17" i="10" s="1"/>
  <c r="I6" i="10"/>
  <c r="F6" i="10"/>
  <c r="F17" i="10" s="1"/>
  <c r="D6" i="10"/>
  <c r="G5" i="10"/>
  <c r="D5" i="10"/>
  <c r="G6" i="10" l="1"/>
  <c r="G17" i="10" s="1"/>
  <c r="I13" i="10"/>
  <c r="I7" i="10"/>
  <c r="I17" i="10" s="1"/>
  <c r="E39" i="9" l="1"/>
  <c r="B39" i="9"/>
  <c r="J12" i="7" l="1"/>
  <c r="H12" i="7"/>
  <c r="F12" i="7"/>
  <c r="E12" i="7"/>
  <c r="C12" i="7"/>
  <c r="B12" i="7"/>
  <c r="K11" i="7"/>
  <c r="G11" i="7"/>
  <c r="D11" i="7"/>
  <c r="K10" i="7"/>
  <c r="G10" i="7"/>
  <c r="D10" i="7"/>
  <c r="K9" i="7"/>
  <c r="G9" i="7"/>
  <c r="D9" i="7"/>
  <c r="K8" i="7"/>
  <c r="K12" i="7" s="1"/>
  <c r="G8" i="7"/>
  <c r="D8" i="7"/>
  <c r="D12" i="7" s="1"/>
  <c r="I7" i="7"/>
  <c r="G7" i="7"/>
  <c r="D7" i="7"/>
  <c r="I6" i="7"/>
  <c r="G6" i="7"/>
  <c r="D6" i="7"/>
  <c r="I5" i="7"/>
  <c r="I12" i="7" s="1"/>
  <c r="G5" i="7"/>
  <c r="G12" i="7" s="1"/>
  <c r="D5" i="7"/>
  <c r="G4" i="7"/>
  <c r="D4" i="7"/>
  <c r="H18" i="6" l="1"/>
  <c r="F18" i="6"/>
  <c r="E18" i="6"/>
  <c r="H17" i="6"/>
  <c r="G17" i="6"/>
  <c r="F17" i="6"/>
  <c r="E17" i="6"/>
  <c r="H16" i="6"/>
  <c r="G16" i="6"/>
  <c r="F16" i="6"/>
  <c r="E16" i="6"/>
  <c r="G15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G6" i="6"/>
  <c r="G5" i="6" s="1"/>
  <c r="F6" i="6"/>
  <c r="E6" i="6"/>
  <c r="D5" i="6"/>
  <c r="D19" i="6" s="1"/>
  <c r="C5" i="6"/>
  <c r="C19" i="6" s="1"/>
  <c r="B5" i="6"/>
  <c r="H5" i="6" s="1"/>
  <c r="F5" i="6" l="1"/>
  <c r="H19" i="6"/>
  <c r="E5" i="6"/>
  <c r="B19" i="6"/>
  <c r="B20" i="5" l="1"/>
  <c r="H19" i="5"/>
  <c r="F19" i="5"/>
  <c r="F20" i="5" s="1"/>
  <c r="E19" i="5"/>
  <c r="C19" i="5"/>
  <c r="B19" i="5"/>
  <c r="I18" i="5"/>
  <c r="G18" i="5"/>
  <c r="D18" i="5"/>
  <c r="I17" i="5"/>
  <c r="G17" i="5"/>
  <c r="D17" i="5"/>
  <c r="I16" i="5"/>
  <c r="G16" i="5"/>
  <c r="D16" i="5"/>
  <c r="I15" i="5"/>
  <c r="G15" i="5"/>
  <c r="D15" i="5"/>
  <c r="I14" i="5"/>
  <c r="G14" i="5"/>
  <c r="D14" i="5"/>
  <c r="I13" i="5"/>
  <c r="G13" i="5"/>
  <c r="D13" i="5"/>
  <c r="I12" i="5"/>
  <c r="G12" i="5"/>
  <c r="D12" i="5"/>
  <c r="I11" i="5"/>
  <c r="G11" i="5"/>
  <c r="D11" i="5"/>
  <c r="I10" i="5"/>
  <c r="G10" i="5"/>
  <c r="D10" i="5"/>
  <c r="I9" i="5"/>
  <c r="G9" i="5"/>
  <c r="D9" i="5"/>
  <c r="I8" i="5"/>
  <c r="G8" i="5"/>
  <c r="D8" i="5"/>
  <c r="G7" i="5"/>
  <c r="D7" i="5"/>
  <c r="D19" i="5" l="1"/>
  <c r="G19" i="5"/>
  <c r="I19" i="5"/>
  <c r="I20" i="5"/>
  <c r="G11" i="4" l="1"/>
  <c r="E11" i="4"/>
  <c r="C11" i="4"/>
  <c r="B11" i="4"/>
  <c r="H9" i="4"/>
  <c r="F9" i="4"/>
  <c r="D9" i="4"/>
  <c r="H8" i="4"/>
  <c r="F8" i="4"/>
  <c r="D8" i="4"/>
  <c r="H7" i="4"/>
  <c r="F7" i="4"/>
  <c r="D7" i="4"/>
  <c r="H6" i="4"/>
  <c r="F6" i="4"/>
  <c r="D6" i="4"/>
  <c r="H5" i="4"/>
  <c r="F5" i="4"/>
  <c r="D5" i="4"/>
  <c r="F11" i="4" l="1"/>
  <c r="D11" i="4"/>
  <c r="H11" i="4"/>
  <c r="D53" i="1" l="1"/>
  <c r="F52" i="1"/>
  <c r="C56" i="1" s="1"/>
  <c r="C52" i="1"/>
</calcChain>
</file>

<file path=xl/sharedStrings.xml><?xml version="1.0" encoding="utf-8"?>
<sst xmlns="http://schemas.openxmlformats.org/spreadsheetml/2006/main" count="290" uniqueCount="195">
  <si>
    <t xml:space="preserve">Tantárgyak </t>
  </si>
  <si>
    <t>Éves óraszám</t>
  </si>
  <si>
    <t>Kommunikáció alapjai</t>
  </si>
  <si>
    <t>Egészségügyi etikai és betegjogi alapismeretek</t>
  </si>
  <si>
    <t>Szociológia alapjai</t>
  </si>
  <si>
    <t>Alapápolás-gondozás</t>
  </si>
  <si>
    <t>Egészségügyi terminológia</t>
  </si>
  <si>
    <t>Általános ápolástan és gondozástan  elmélet</t>
  </si>
  <si>
    <t xml:space="preserve">Általános ápolástan és gondozástan  gyakorlat </t>
  </si>
  <si>
    <t xml:space="preserve">Belgyógyászat és ápolástana gyakorlat </t>
  </si>
  <si>
    <t xml:space="preserve">Belgyógyászat és ápolástana elmélet </t>
  </si>
  <si>
    <t>Emberi test és működése</t>
  </si>
  <si>
    <t xml:space="preserve">Komplex klinikai szimulációs gyakorlat </t>
  </si>
  <si>
    <t>Kommunikáció</t>
  </si>
  <si>
    <t>Népegészségtan, egészségfejlesztés</t>
  </si>
  <si>
    <t>Pedagógiai – betegoktatási alapismeretek</t>
  </si>
  <si>
    <t xml:space="preserve">Pszichológia alapjai  </t>
  </si>
  <si>
    <t>Egészségügyi jog és etika alapjai</t>
  </si>
  <si>
    <t>Általános laboratóriumi alapismeretek elmélet</t>
  </si>
  <si>
    <t>Általános laboratóriumi alapismeretek gyakorlat</t>
  </si>
  <si>
    <t>Kisklinikumi ismeretek és ápolástanuk elmélet</t>
  </si>
  <si>
    <t>Kisklinikumi ismeretek és ápolástanuk gyakorlat</t>
  </si>
  <si>
    <t>Neurológia klinikuma</t>
  </si>
  <si>
    <t>Sebészet és ápolástana elmélet</t>
  </si>
  <si>
    <t>Sebészet és ápolástana gyakorlat</t>
  </si>
  <si>
    <t>Munka-balesetvédelem,betegbiztonság</t>
  </si>
  <si>
    <t>Munkavállalói ismeretek</t>
  </si>
  <si>
    <t>Az emberi test felépítése</t>
  </si>
  <si>
    <t>Egészségügyi informatika</t>
  </si>
  <si>
    <t>Elsősegélynyújtási alapismeretek</t>
  </si>
  <si>
    <t>Szakmai kémiai és biokémiai alapok</t>
  </si>
  <si>
    <t>Szakmai fizikai és biofizikai alapok</t>
  </si>
  <si>
    <t>Alapvető higiénés rendszabályok</t>
  </si>
  <si>
    <t xml:space="preserve">Sejtbiológia </t>
  </si>
  <si>
    <t>Szülészet-nőgyógyászat klinikuma</t>
  </si>
  <si>
    <t>Geriátria klinikuma</t>
  </si>
  <si>
    <t>Rehabilitációs alapismeretek és fizioterápia gyak.</t>
  </si>
  <si>
    <t>Rehabilitációs alapismeretek és fizioterápia elm</t>
  </si>
  <si>
    <t>Pszichiátria klinikuma</t>
  </si>
  <si>
    <t>Klinikai gyakorlat</t>
  </si>
  <si>
    <t>összes heti elméleti óraszám:</t>
  </si>
  <si>
    <t>összes heti gyakorlati óraszám:</t>
  </si>
  <si>
    <t>összes heti osztály/tanulói  óraszám:</t>
  </si>
  <si>
    <t>éves óraszám:</t>
  </si>
  <si>
    <t>Egybefüggő szakmai gyakorlat</t>
  </si>
  <si>
    <t>64 óra</t>
  </si>
  <si>
    <t xml:space="preserve">Gyógyszertani alapismeretek elmélet </t>
  </si>
  <si>
    <t>Gyógyszertani alapismeretek  gyakorlat</t>
  </si>
  <si>
    <t>Irányított gyógyszerelés elmélet</t>
  </si>
  <si>
    <t>Irányított gyógyszerelés gyakorlat</t>
  </si>
  <si>
    <t>demons.</t>
  </si>
  <si>
    <t xml:space="preserve">Vitális paraméterek és injekciózás gyakorlat </t>
  </si>
  <si>
    <t>külső helyszín</t>
  </si>
  <si>
    <t>tanév: 2020/2021 keresztfélév</t>
  </si>
  <si>
    <t>osztálylétszám:  29 fő</t>
  </si>
  <si>
    <t xml:space="preserve">Teljes osztály elmélet heti óraszám </t>
  </si>
  <si>
    <t>csoport 1.heti óraszám</t>
  </si>
  <si>
    <t>csoport 2.heti óraszám</t>
  </si>
  <si>
    <t>Tantárgy</t>
  </si>
  <si>
    <t>1/13.  EAF  Egészségügyi asszisztens - érettségire épülő szakirányú oktatás 2020-as PTT szerint felnőttképzési jogviszonnyal</t>
  </si>
  <si>
    <t>módosítva</t>
  </si>
  <si>
    <t xml:space="preserve"> </t>
  </si>
  <si>
    <r>
      <t xml:space="preserve">Indítás: </t>
    </r>
    <r>
      <rPr>
        <b/>
        <sz val="14"/>
        <color rgb="FFFF0000"/>
        <rFont val="Times New Roman"/>
        <family val="1"/>
        <charset val="238"/>
      </rPr>
      <t>2023.03.04.</t>
    </r>
    <r>
      <rPr>
        <b/>
        <sz val="14"/>
        <color theme="1"/>
        <rFont val="Times New Roman"/>
        <family val="1"/>
        <charset val="238"/>
      </rPr>
      <t xml:space="preserve"> Radiográfiai szakasszisztens -  CT/MR szakasszistens</t>
    </r>
  </si>
  <si>
    <t>Tantárgy neve</t>
  </si>
  <si>
    <t>PTT óraszám</t>
  </si>
  <si>
    <t>Órszám emelés</t>
  </si>
  <si>
    <t>Estis óraszám</t>
  </si>
  <si>
    <t>elmélet</t>
  </si>
  <si>
    <t>gyakorlat</t>
  </si>
  <si>
    <t>óraszám</t>
  </si>
  <si>
    <t>heti</t>
  </si>
  <si>
    <r>
      <t>CT és MR metszeti anatómia</t>
    </r>
    <r>
      <rPr>
        <sz val="12"/>
        <color rgb="FFFF0000"/>
        <rFont val="Times New Roman"/>
        <family val="1"/>
        <charset val="238"/>
      </rPr>
      <t xml:space="preserve"> 0%</t>
    </r>
  </si>
  <si>
    <r>
      <t xml:space="preserve">CT alapok </t>
    </r>
    <r>
      <rPr>
        <sz val="12"/>
        <color rgb="FFFF0000"/>
        <rFont val="Times New Roman"/>
        <family val="1"/>
        <charset val="238"/>
      </rPr>
      <t>50%</t>
    </r>
  </si>
  <si>
    <r>
      <t xml:space="preserve">CT képalkotás és klinikum  </t>
    </r>
    <r>
      <rPr>
        <sz val="12"/>
        <color rgb="FFFF0000"/>
        <rFont val="Times New Roman"/>
        <family val="1"/>
        <charset val="238"/>
      </rPr>
      <t>50%</t>
    </r>
  </si>
  <si>
    <r>
      <t xml:space="preserve">MR alapok   </t>
    </r>
    <r>
      <rPr>
        <sz val="12"/>
        <color rgb="FFFF0000"/>
        <rFont val="Times New Roman"/>
        <family val="1"/>
        <charset val="238"/>
      </rPr>
      <t>50%</t>
    </r>
  </si>
  <si>
    <r>
      <t xml:space="preserve">Képalkotás és klinikum az MR -ben   </t>
    </r>
    <r>
      <rPr>
        <sz val="12"/>
        <color rgb="FFFF0000"/>
        <rFont val="Times New Roman"/>
        <family val="1"/>
        <charset val="238"/>
      </rPr>
      <t>50%</t>
    </r>
  </si>
  <si>
    <t xml:space="preserve">Összesen: </t>
  </si>
  <si>
    <t>2/14. - Endoszkópos asszisztens (eü assz szakmairánya) 5 0913 0302</t>
  </si>
  <si>
    <t>tanév: 2021/2022  ( 2020-as PTT szerint)</t>
  </si>
  <si>
    <t>Nappali</t>
  </si>
  <si>
    <t>ESTI</t>
  </si>
  <si>
    <t>óraszámemelés</t>
  </si>
  <si>
    <t>PTT Esti</t>
  </si>
  <si>
    <t>kerekített óraszám</t>
  </si>
  <si>
    <t>estis óraszám</t>
  </si>
  <si>
    <t>heti óraszám</t>
  </si>
  <si>
    <t>Munkavállalói idegen nyelv</t>
  </si>
  <si>
    <r>
      <t xml:space="preserve">Endoszkópos labor </t>
    </r>
    <r>
      <rPr>
        <sz val="12"/>
        <color rgb="FFFF0000"/>
        <rFont val="Times New Roman"/>
        <family val="1"/>
        <charset val="238"/>
      </rPr>
      <t>60%</t>
    </r>
  </si>
  <si>
    <r>
      <t xml:space="preserve">Fertőtlenítési és sterilizálási ismeretek </t>
    </r>
    <r>
      <rPr>
        <sz val="12"/>
        <color rgb="FFFF0000"/>
        <rFont val="Times New Roman"/>
        <family val="1"/>
        <charset val="238"/>
      </rPr>
      <t>60%</t>
    </r>
  </si>
  <si>
    <r>
      <t xml:space="preserve">Endoszkópok regenerálása és vegyszerei </t>
    </r>
    <r>
      <rPr>
        <sz val="12"/>
        <color rgb="FFFF0000"/>
        <rFont val="Times New Roman"/>
        <family val="1"/>
        <charset val="238"/>
      </rPr>
      <t>60%</t>
    </r>
  </si>
  <si>
    <r>
      <t xml:space="preserve">Endoszkópos tartozékok újrahasznosíthatóvá tétele </t>
    </r>
    <r>
      <rPr>
        <sz val="12"/>
        <color rgb="FFFF0000"/>
        <rFont val="Times New Roman"/>
        <family val="1"/>
        <charset val="238"/>
      </rPr>
      <t>60%</t>
    </r>
  </si>
  <si>
    <r>
      <t xml:space="preserve">Védőfelszerelések, radiológiai és sugárvédelmi ismeretek </t>
    </r>
    <r>
      <rPr>
        <sz val="12"/>
        <color rgb="FFFF0000"/>
        <rFont val="Times New Roman"/>
        <family val="1"/>
        <charset val="238"/>
      </rPr>
      <t>60%</t>
    </r>
  </si>
  <si>
    <r>
      <t xml:space="preserve">Felső gasztrointesztinális rendszer vizsgálata </t>
    </r>
    <r>
      <rPr>
        <sz val="12"/>
        <color rgb="FFFF0000"/>
        <rFont val="Times New Roman"/>
        <family val="1"/>
        <charset val="238"/>
      </rPr>
      <t>60%</t>
    </r>
  </si>
  <si>
    <r>
      <t xml:space="preserve">Endoszkópot nem igénylő vizsgálatok </t>
    </r>
    <r>
      <rPr>
        <sz val="12"/>
        <color rgb="FFFF0000"/>
        <rFont val="Times New Roman"/>
        <family val="1"/>
        <charset val="238"/>
      </rPr>
      <t>60%</t>
    </r>
  </si>
  <si>
    <r>
      <t>Vékonybél vizsgáló módszerei</t>
    </r>
    <r>
      <rPr>
        <sz val="12"/>
        <color rgb="FFFF0000"/>
        <rFont val="Times New Roman"/>
        <family val="1"/>
        <charset val="238"/>
      </rPr>
      <t xml:space="preserve"> 60%</t>
    </r>
  </si>
  <si>
    <r>
      <t xml:space="preserve">Vastagbél vizsgálata </t>
    </r>
    <r>
      <rPr>
        <sz val="12"/>
        <color rgb="FFFF0000"/>
        <rFont val="Times New Roman"/>
        <family val="1"/>
        <charset val="238"/>
      </rPr>
      <t>60%</t>
    </r>
  </si>
  <si>
    <r>
      <t xml:space="preserve">ERCP </t>
    </r>
    <r>
      <rPr>
        <sz val="12"/>
        <color rgb="FFFF0000"/>
        <rFont val="Times New Roman"/>
        <family val="1"/>
        <charset val="238"/>
      </rPr>
      <t>60%</t>
    </r>
  </si>
  <si>
    <r>
      <t xml:space="preserve">Endoszkópos UH vizsgálat </t>
    </r>
    <r>
      <rPr>
        <sz val="12"/>
        <color rgb="FFFF0000"/>
        <rFont val="Times New Roman"/>
        <family val="1"/>
        <charset val="238"/>
      </rPr>
      <t>60%</t>
    </r>
  </si>
  <si>
    <t>összesen:</t>
  </si>
  <si>
    <r>
      <t xml:space="preserve">2/14. Egészségügyi asszisztens - </t>
    </r>
    <r>
      <rPr>
        <b/>
        <sz val="18"/>
        <color rgb="FFFF0000"/>
        <rFont val="Times New Roman"/>
        <family val="1"/>
        <charset val="238"/>
      </rPr>
      <t>Radiográfiai asszisztens</t>
    </r>
    <r>
      <rPr>
        <b/>
        <sz val="18"/>
        <color theme="1"/>
        <rFont val="Times New Roman"/>
        <family val="1"/>
        <charset val="238"/>
      </rPr>
      <t xml:space="preserve">     (5 0914 03 08)</t>
    </r>
  </si>
  <si>
    <t xml:space="preserve">éves óraszám </t>
  </si>
  <si>
    <t>Összes éves óraszám</t>
  </si>
  <si>
    <t>Demons gyakorlat</t>
  </si>
  <si>
    <t>Röntgen képalkotás 40%</t>
  </si>
  <si>
    <t>Sugárfizika alapjai</t>
  </si>
  <si>
    <t>Röntgen képalkotó berendezések</t>
  </si>
  <si>
    <t>Digitális képfeldolgozás</t>
  </si>
  <si>
    <t>Röntgenanatómia</t>
  </si>
  <si>
    <t>Röntgenfelvételi technika és radiológiai vizsgáló módszerek</t>
  </si>
  <si>
    <t>Kontrasztanyagok, készenléti gyógyszerek</t>
  </si>
  <si>
    <t>Klinikoradiológia</t>
  </si>
  <si>
    <t>Denzitometria</t>
  </si>
  <si>
    <t>Fogászati felvételek</t>
  </si>
  <si>
    <t>Sugárvédelem - dozimetria 10%</t>
  </si>
  <si>
    <t>Emlődiagnosztika 50%</t>
  </si>
  <si>
    <t>Ultrahangdiagnosztika 50%</t>
  </si>
  <si>
    <t>Szakmai kompetenciák erősítése</t>
  </si>
  <si>
    <t>Összes  óraszám:</t>
  </si>
  <si>
    <t>Klinikai neurofiziológiai asszisztens</t>
  </si>
  <si>
    <t xml:space="preserve">Estis óraszám </t>
  </si>
  <si>
    <t xml:space="preserve">PTT óraszám </t>
  </si>
  <si>
    <t>óraszám emelés</t>
  </si>
  <si>
    <t>kerekítés</t>
  </si>
  <si>
    <t>Hetente</t>
  </si>
  <si>
    <t>demonds</t>
  </si>
  <si>
    <t>Hetenete</t>
  </si>
  <si>
    <t xml:space="preserve">gyak. </t>
  </si>
  <si>
    <t>hetente</t>
  </si>
  <si>
    <t>Munkavállalói idegennyelv</t>
  </si>
  <si>
    <r>
      <t xml:space="preserve">Klinikai alapozó ismertek </t>
    </r>
    <r>
      <rPr>
        <sz val="12"/>
        <color rgb="FFFF0000"/>
        <rFont val="Times New Roman"/>
        <family val="1"/>
        <charset val="238"/>
      </rPr>
      <t>40%</t>
    </r>
  </si>
  <si>
    <r>
      <t xml:space="preserve">Szakirányú funkcionális anatómia </t>
    </r>
    <r>
      <rPr>
        <sz val="12"/>
        <color rgb="FFFF0000"/>
        <rFont val="Times New Roman"/>
        <family val="1"/>
        <charset val="238"/>
      </rPr>
      <t>5%</t>
    </r>
  </si>
  <si>
    <r>
      <t xml:space="preserve">Szakírányú kórtan -klinikum és neurofiziológiai ismeretek </t>
    </r>
    <r>
      <rPr>
        <sz val="12"/>
        <color rgb="FFFF0000"/>
        <rFont val="Times New Roman"/>
        <family val="1"/>
        <charset val="238"/>
      </rPr>
      <t>40%</t>
    </r>
  </si>
  <si>
    <r>
      <t xml:space="preserve">Műszerismeret, elektromosságtani, elektrotechnikai alapfogalmak </t>
    </r>
    <r>
      <rPr>
        <sz val="12"/>
        <color rgb="FFFF0000"/>
        <rFont val="Times New Roman"/>
        <family val="1"/>
        <charset val="238"/>
      </rPr>
      <t>71%</t>
    </r>
  </si>
  <si>
    <r>
      <t xml:space="preserve">Felvételtechnika </t>
    </r>
    <r>
      <rPr>
        <sz val="12"/>
        <color rgb="FFFF0000"/>
        <rFont val="Times New Roman"/>
        <family val="1"/>
        <charset val="238"/>
      </rPr>
      <t>88%</t>
    </r>
  </si>
  <si>
    <t>Pulmonológiai alvásdiagnosztika</t>
  </si>
  <si>
    <r>
      <t xml:space="preserve">Speciális vizsgálati módszerek </t>
    </r>
    <r>
      <rPr>
        <sz val="12"/>
        <color rgb="FFFF0000"/>
        <rFont val="Times New Roman"/>
        <family val="1"/>
        <charset val="238"/>
      </rPr>
      <t>100%</t>
    </r>
  </si>
  <si>
    <t>2020-as PPT</t>
  </si>
  <si>
    <t>2/14. ÁP. - Általános ápoló szakirányú oktatás ( 2020-as PTT szerint)</t>
  </si>
  <si>
    <t>éves óraszám</t>
  </si>
  <si>
    <t>Biokémia</t>
  </si>
  <si>
    <t>csoport 1.</t>
  </si>
  <si>
    <t>csoport 2.</t>
  </si>
  <si>
    <t>Biofizika</t>
  </si>
  <si>
    <t>Sejtbiológia II.</t>
  </si>
  <si>
    <t>Mikrobiológia</t>
  </si>
  <si>
    <t>Közegészségtan - járványtan</t>
  </si>
  <si>
    <t>Egészségügyi etikai esettanulmányok</t>
  </si>
  <si>
    <t>Egészségügyi jogi esettanulmányok</t>
  </si>
  <si>
    <t>Egészségpszichológia</t>
  </si>
  <si>
    <t>Anatómia-élettan-kórélettan</t>
  </si>
  <si>
    <t>Elsősegélynyújtás-első ellátás</t>
  </si>
  <si>
    <t>Egészségügyi terminológia II.</t>
  </si>
  <si>
    <t>Gyógyszertan - alkalmazott gyógyszertan</t>
  </si>
  <si>
    <t>Ápolói kompetenciájú propedeutika és diagnosztika</t>
  </si>
  <si>
    <t>Általános Ápolástan II</t>
  </si>
  <si>
    <t>Belgyógyászat és szakápolástana ( elm)</t>
  </si>
  <si>
    <t>Sebészet és határterületeinek ápolástana(elm.)</t>
  </si>
  <si>
    <t>Pszichiátriai betegek ápolása ( elm.)</t>
  </si>
  <si>
    <t>Sürgősségi ellátás gyermekkorban és ápolástana (elm.)</t>
  </si>
  <si>
    <t>Neurológia és szakápolástana (elm.)</t>
  </si>
  <si>
    <t>Infektológia és szakápolástana, infekciókontroll (elm.)</t>
  </si>
  <si>
    <t>Kisklinikumi ismeretek és szakápolástan</t>
  </si>
  <si>
    <t>Gyermekbelgyógyászati alapok és ápolási sajátosságok csecsemő- és gyermekkorban (elm.)</t>
  </si>
  <si>
    <t>Csecsemő és gyermekápolási ismeretek (elm.)</t>
  </si>
  <si>
    <t>összes heti óraszám:</t>
  </si>
  <si>
    <t>3/15. ÁP. - Általános ápoló szakirányú oktatás ( 2020-as PTT szerint)</t>
  </si>
  <si>
    <t>Népegészségtan</t>
  </si>
  <si>
    <t>Egészségügyi kommunikáció – konfliktuskezelés – krízis menedzsment</t>
  </si>
  <si>
    <t>Egészségnevelés - egészségfejlesztés</t>
  </si>
  <si>
    <t>Egészségszociológia</t>
  </si>
  <si>
    <t>Sztóma ellátás és sebkezelés</t>
  </si>
  <si>
    <t>Klinikai táplálás</t>
  </si>
  <si>
    <t>Pedagógia</t>
  </si>
  <si>
    <t>Szülészet -nőgyógyászati betegek ápolása (elm.)</t>
  </si>
  <si>
    <t>Közösségi ellátás és színtereinek szakápolástana(elm.)</t>
  </si>
  <si>
    <t>Gerontológia és szakápolástana(elm.)</t>
  </si>
  <si>
    <t>Onkológia és szakápolástana (elm.)</t>
  </si>
  <si>
    <t>Hospice ellátás és szakápolástana, otthonápolás(elm.)</t>
  </si>
  <si>
    <t>Kritikus állapotú beteg ellátása</t>
  </si>
  <si>
    <t>Klinikai gyakorlat II tantárgy</t>
  </si>
  <si>
    <t>Szakmai kompetenciák fejlesztése</t>
  </si>
  <si>
    <t>Kerekítés</t>
  </si>
  <si>
    <r>
      <t xml:space="preserve">Speciális anatómiai ismeretek  </t>
    </r>
    <r>
      <rPr>
        <sz val="12"/>
        <color rgb="FFFF0000"/>
        <rFont val="Times New Roman"/>
        <family val="1"/>
        <charset val="238"/>
      </rPr>
      <t>0%</t>
    </r>
  </si>
  <si>
    <r>
      <t xml:space="preserve">Képalkotó diagnosztikai berendezések   </t>
    </r>
    <r>
      <rPr>
        <sz val="12"/>
        <color rgb="FFFF0000"/>
        <rFont val="Times New Roman"/>
        <family val="1"/>
        <charset val="238"/>
      </rPr>
      <t>60%</t>
    </r>
  </si>
  <si>
    <r>
      <t xml:space="preserve">Speciális sugárvédelem  </t>
    </r>
    <r>
      <rPr>
        <sz val="12"/>
        <color rgb="FFFF0000"/>
        <rFont val="Times New Roman"/>
        <family val="1"/>
        <charset val="238"/>
      </rPr>
      <t>60%</t>
    </r>
  </si>
  <si>
    <r>
      <t xml:space="preserve">Műtős asszisztensi alapismeretek   </t>
    </r>
    <r>
      <rPr>
        <sz val="12"/>
        <color rgb="FFFF0000"/>
        <rFont val="Times New Roman"/>
        <family val="1"/>
        <charset val="238"/>
      </rPr>
      <t>60%</t>
    </r>
  </si>
  <si>
    <r>
      <t xml:space="preserve">Eszközismeret, eszközhasználat   </t>
    </r>
    <r>
      <rPr>
        <sz val="12"/>
        <color rgb="FFFF0000"/>
        <rFont val="Times New Roman"/>
        <family val="1"/>
        <charset val="238"/>
      </rPr>
      <t>70%</t>
    </r>
  </si>
  <si>
    <r>
      <t xml:space="preserve">Gyógyszerismeret  </t>
    </r>
    <r>
      <rPr>
        <sz val="12"/>
        <color rgb="FFFF0000"/>
        <rFont val="Times New Roman"/>
        <family val="1"/>
        <charset val="238"/>
      </rPr>
      <t xml:space="preserve"> 60%</t>
    </r>
  </si>
  <si>
    <r>
      <t xml:space="preserve">Invazív diagnosztika   </t>
    </r>
    <r>
      <rPr>
        <sz val="12"/>
        <color rgb="FFFF0000"/>
        <rFont val="Times New Roman"/>
        <family val="1"/>
        <charset val="238"/>
      </rPr>
      <t>70%</t>
    </r>
  </si>
  <si>
    <r>
      <t xml:space="preserve">Vascularis beavatkozások  </t>
    </r>
    <r>
      <rPr>
        <sz val="12"/>
        <color rgb="FFFF0000"/>
        <rFont val="Times New Roman"/>
        <family val="1"/>
        <charset val="238"/>
      </rPr>
      <t xml:space="preserve"> 70%</t>
    </r>
  </si>
  <si>
    <r>
      <t xml:space="preserve">Non -vasculáris beavatkozások   </t>
    </r>
    <r>
      <rPr>
        <sz val="12"/>
        <color rgb="FFFF0000"/>
        <rFont val="Times New Roman"/>
        <family val="1"/>
        <charset val="238"/>
      </rPr>
      <t>70%</t>
    </r>
  </si>
  <si>
    <r>
      <t xml:space="preserve">Elektrofiziológia   </t>
    </r>
    <r>
      <rPr>
        <sz val="12"/>
        <color rgb="FFFF0000"/>
        <rFont val="Times New Roman"/>
        <family val="1"/>
        <charset val="238"/>
      </rPr>
      <t>70%</t>
    </r>
  </si>
  <si>
    <r>
      <t xml:space="preserve">Egyéb intervenciók   </t>
    </r>
    <r>
      <rPr>
        <sz val="12"/>
        <color rgb="FFFF0000"/>
        <rFont val="Times New Roman"/>
        <family val="1"/>
        <charset val="238"/>
      </rPr>
      <t>70%</t>
    </r>
  </si>
  <si>
    <r>
      <t xml:space="preserve">Biztonságos betegellátás  </t>
    </r>
    <r>
      <rPr>
        <sz val="12"/>
        <color rgb="FFFF0000"/>
        <rFont val="Times New Roman"/>
        <family val="1"/>
        <charset val="238"/>
      </rPr>
      <t xml:space="preserve"> 70%</t>
    </r>
  </si>
  <si>
    <t xml:space="preserve"> Radiográfiai szakasszisztens - Intervenciós szakasszistens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</si>
</sst>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i/>
      <sz val="12"/>
      <color rgb="FF7030A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color theme="8"/>
      <name val="Times New Roman"/>
      <family val="1"/>
      <charset val="238"/>
    </font>
    <font>
      <i/>
      <sz val="14"/>
      <color rgb="FF0070C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i/>
      <sz val="14"/>
      <color theme="8"/>
      <name val="Times New Roman"/>
      <family val="1"/>
      <charset val="238"/>
    </font>
    <font>
      <b/>
      <i/>
      <sz val="14"/>
      <color rgb="FF0070C0"/>
      <name val="Times New Roman"/>
      <family val="1"/>
      <charset val="238"/>
    </font>
    <font>
      <b/>
      <i/>
      <sz val="14"/>
      <color theme="4"/>
      <name val="Times New Roman"/>
      <family val="1"/>
      <charset val="238"/>
    </font>
    <font>
      <i/>
      <sz val="14"/>
      <color theme="4"/>
      <name val="Times New Roman"/>
      <family val="1"/>
      <charset val="238"/>
    </font>
    <font>
      <b/>
      <i/>
      <sz val="14"/>
      <color rgb="FFFF0000"/>
      <name val="Calibri"/>
      <family val="2"/>
      <charset val="238"/>
      <scheme val="minor"/>
    </font>
    <font>
      <b/>
      <i/>
      <sz val="14"/>
      <color rgb="FFFF000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Times New Roman"/>
      <family val="1"/>
      <charset val="238"/>
    </font>
    <font>
      <b/>
      <i/>
      <sz val="12"/>
      <color rgb="FF0070C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/>
    <xf numFmtId="2" fontId="2" fillId="0" borderId="4" xfId="0" applyNumberFormat="1" applyFont="1" applyFill="1" applyBorder="1" applyAlignment="1">
      <alignment vertical="center"/>
    </xf>
    <xf numFmtId="2" fontId="2" fillId="0" borderId="4" xfId="0" applyNumberFormat="1" applyFont="1" applyFill="1" applyBorder="1"/>
    <xf numFmtId="0" fontId="6" fillId="0" borderId="4" xfId="0" applyFont="1" applyFill="1" applyBorder="1" applyAlignment="1">
      <alignment horizontal="left" vertical="center"/>
    </xf>
    <xf numFmtId="2" fontId="2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1" fillId="3" borderId="4" xfId="0" applyNumberFormat="1" applyFont="1" applyFill="1" applyBorder="1"/>
    <xf numFmtId="2" fontId="1" fillId="0" borderId="4" xfId="0" applyNumberFormat="1" applyFont="1" applyFill="1" applyBorder="1"/>
    <xf numFmtId="2" fontId="2" fillId="0" borderId="10" xfId="0" applyNumberFormat="1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/>
    <xf numFmtId="0" fontId="2" fillId="0" borderId="3" xfId="0" applyFont="1" applyFill="1" applyBorder="1" applyAlignment="1">
      <alignment vertical="center"/>
    </xf>
    <xf numFmtId="0" fontId="1" fillId="3" borderId="11" xfId="0" applyFont="1" applyFill="1" applyBorder="1"/>
    <xf numFmtId="2" fontId="2" fillId="0" borderId="13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0" xfId="0" applyFont="1"/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/>
    <xf numFmtId="2" fontId="8" fillId="0" borderId="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vertical="center"/>
    </xf>
    <xf numFmtId="0" fontId="1" fillId="0" borderId="11" xfId="0" applyFont="1" applyBorder="1"/>
    <xf numFmtId="0" fontId="1" fillId="2" borderId="11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5" borderId="4" xfId="0" applyNumberFormat="1" applyFont="1" applyFill="1" applyBorder="1"/>
    <xf numFmtId="2" fontId="2" fillId="5" borderId="4" xfId="0" applyNumberFormat="1" applyFont="1" applyFill="1" applyBorder="1" applyAlignment="1">
      <alignment vertical="center"/>
    </xf>
    <xf numFmtId="2" fontId="2" fillId="5" borderId="9" xfId="0" applyNumberFormat="1" applyFont="1" applyFill="1" applyBorder="1"/>
    <xf numFmtId="2" fontId="2" fillId="5" borderId="8" xfId="0" applyNumberFormat="1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4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8" borderId="9" xfId="0" applyFont="1" applyFill="1" applyBorder="1" applyAlignment="1">
      <alignment horizontal="left" vertical="center"/>
    </xf>
    <xf numFmtId="0" fontId="9" fillId="8" borderId="2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2" fontId="2" fillId="1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/>
    </xf>
    <xf numFmtId="2" fontId="1" fillId="1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" fontId="6" fillId="12" borderId="4" xfId="0" applyNumberFormat="1" applyFont="1" applyFill="1" applyBorder="1" applyAlignment="1">
      <alignment horizontal="center" vertical="center" wrapText="1"/>
    </xf>
    <xf numFmtId="2" fontId="6" fillId="12" borderId="4" xfId="0" applyNumberFormat="1" applyFont="1" applyFill="1" applyBorder="1" applyAlignment="1">
      <alignment horizontal="center" vertical="center" wrapText="1"/>
    </xf>
    <xf numFmtId="1" fontId="6" fillId="13" borderId="4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2" fontId="6" fillId="13" borderId="7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/>
    </xf>
    <xf numFmtId="1" fontId="16" fillId="6" borderId="4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1" fontId="17" fillId="6" borderId="4" xfId="0" applyNumberFormat="1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left" vertical="center"/>
    </xf>
    <xf numFmtId="2" fontId="18" fillId="14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2" fontId="15" fillId="15" borderId="4" xfId="0" applyNumberFormat="1" applyFont="1" applyFill="1" applyBorder="1" applyAlignment="1">
      <alignment horizontal="center" vertical="center" wrapText="1"/>
    </xf>
    <xf numFmtId="2" fontId="15" fillId="7" borderId="4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left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left" vertical="center" wrapText="1"/>
    </xf>
    <xf numFmtId="2" fontId="2" fillId="12" borderId="4" xfId="0" applyNumberFormat="1" applyFont="1" applyFill="1" applyBorder="1" applyAlignment="1">
      <alignment horizontal="center" vertical="center" wrapText="1"/>
    </xf>
    <xf numFmtId="1" fontId="8" fillId="1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2" fontId="7" fillId="8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2" fontId="20" fillId="7" borderId="4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15" fillId="15" borderId="9" xfId="0" applyNumberFormat="1" applyFont="1" applyFill="1" applyBorder="1" applyAlignment="1">
      <alignment horizontal="center" vertical="center" wrapText="1"/>
    </xf>
    <xf numFmtId="2" fontId="15" fillId="15" borderId="27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/>
    <xf numFmtId="0" fontId="1" fillId="0" borderId="4" xfId="0" applyFont="1" applyFill="1" applyBorder="1"/>
    <xf numFmtId="0" fontId="2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right" vertical="center"/>
    </xf>
    <xf numFmtId="2" fontId="24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2" fontId="26" fillId="0" borderId="4" xfId="0" applyNumberFormat="1" applyFont="1" applyBorder="1" applyAlignment="1">
      <alignment horizontal="center" vertical="center" wrapText="1"/>
    </xf>
    <xf numFmtId="2" fontId="26" fillId="0" borderId="9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right" vertical="center"/>
    </xf>
    <xf numFmtId="2" fontId="28" fillId="0" borderId="4" xfId="0" applyNumberFormat="1" applyFont="1" applyBorder="1" applyAlignment="1">
      <alignment horizontal="center" vertical="center" wrapText="1"/>
    </xf>
    <xf numFmtId="2" fontId="28" fillId="0" borderId="9" xfId="0" applyNumberFormat="1" applyFont="1" applyBorder="1" applyAlignment="1">
      <alignment horizontal="center" vertical="center" wrapText="1"/>
    </xf>
    <xf numFmtId="2" fontId="29" fillId="0" borderId="4" xfId="0" applyNumberFormat="1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vertical="center"/>
    </xf>
    <xf numFmtId="2" fontId="31" fillId="2" borderId="4" xfId="0" applyNumberFormat="1" applyFont="1" applyFill="1" applyBorder="1" applyAlignment="1">
      <alignment horizontal="center"/>
    </xf>
    <xf numFmtId="2" fontId="32" fillId="2" borderId="4" xfId="0" applyNumberFormat="1" applyFont="1" applyFill="1" applyBorder="1" applyAlignment="1">
      <alignment horizontal="center" vertical="center" wrapText="1"/>
    </xf>
    <xf numFmtId="2" fontId="25" fillId="2" borderId="9" xfId="0" applyNumberFormat="1" applyFont="1" applyFill="1" applyBorder="1" applyAlignment="1">
      <alignment horizontal="center"/>
    </xf>
    <xf numFmtId="0" fontId="33" fillId="14" borderId="4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center"/>
    </xf>
    <xf numFmtId="0" fontId="22" fillId="14" borderId="18" xfId="0" applyFont="1" applyFill="1" applyBorder="1" applyAlignment="1">
      <alignment horizontal="center"/>
    </xf>
    <xf numFmtId="0" fontId="25" fillId="14" borderId="4" xfId="0" applyFont="1" applyFill="1" applyBorder="1"/>
    <xf numFmtId="0" fontId="33" fillId="14" borderId="4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36" fillId="0" borderId="4" xfId="0" applyFont="1" applyFill="1" applyBorder="1" applyAlignment="1">
      <alignment horizontal="right" wrapText="1"/>
    </xf>
    <xf numFmtId="2" fontId="36" fillId="0" borderId="4" xfId="0" applyNumberFormat="1" applyFont="1" applyFill="1" applyBorder="1" applyAlignment="1">
      <alignment horizontal="center" vertical="center"/>
    </xf>
    <xf numFmtId="2" fontId="36" fillId="0" borderId="9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5" fillId="0" borderId="4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6" fillId="0" borderId="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2" fontId="17" fillId="0" borderId="4" xfId="0" applyNumberFormat="1" applyFont="1" applyFill="1" applyBorder="1" applyAlignment="1">
      <alignment horizontal="center"/>
    </xf>
    <xf numFmtId="2" fontId="33" fillId="14" borderId="4" xfId="0" applyNumberFormat="1" applyFont="1" applyFill="1" applyBorder="1" applyAlignment="1">
      <alignment horizontal="center"/>
    </xf>
    <xf numFmtId="2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vertical="center"/>
    </xf>
    <xf numFmtId="1" fontId="2" fillId="9" borderId="4" xfId="0" applyNumberFormat="1" applyFont="1" applyFill="1" applyBorder="1" applyAlignment="1">
      <alignment horizontal="center" vertical="center"/>
    </xf>
    <xf numFmtId="1" fontId="2" fillId="10" borderId="4" xfId="0" applyNumberFormat="1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0" fontId="9" fillId="17" borderId="16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57"/>
  <sheetViews>
    <sheetView topLeftCell="A28" zoomScaleNormal="100" workbookViewId="0">
      <selection activeCell="H61" sqref="H61"/>
    </sheetView>
  </sheetViews>
  <sheetFormatPr defaultRowHeight="15.75" x14ac:dyDescent="0.25"/>
  <cols>
    <col min="1" max="1" width="9.140625" style="1"/>
    <col min="2" max="2" width="42.5703125" style="1" customWidth="1"/>
    <col min="3" max="5" width="15.140625" style="1" customWidth="1"/>
    <col min="6" max="6" width="19.42578125" style="1" customWidth="1"/>
    <col min="7" max="16384" width="9.140625" style="1"/>
  </cols>
  <sheetData>
    <row r="3" spans="2:8" ht="16.5" thickBot="1" x14ac:dyDescent="0.3"/>
    <row r="4" spans="2:8" s="32" customFormat="1" ht="45.75" customHeight="1" x14ac:dyDescent="0.3">
      <c r="B4" s="58" t="s">
        <v>59</v>
      </c>
      <c r="C4" s="59"/>
      <c r="D4" s="59"/>
      <c r="E4" s="59"/>
      <c r="F4" s="60"/>
    </row>
    <row r="5" spans="2:8" x14ac:dyDescent="0.25">
      <c r="B5" s="61" t="s">
        <v>53</v>
      </c>
      <c r="C5" s="62"/>
      <c r="D5" s="62"/>
      <c r="E5" s="62"/>
      <c r="F5" s="63"/>
    </row>
    <row r="6" spans="2:8" x14ac:dyDescent="0.25">
      <c r="B6" s="64" t="s">
        <v>54</v>
      </c>
      <c r="C6" s="65"/>
      <c r="D6" s="65"/>
      <c r="E6" s="65"/>
      <c r="F6" s="66"/>
    </row>
    <row r="7" spans="2:8" ht="54" customHeight="1" x14ac:dyDescent="0.25">
      <c r="B7" s="56" t="s">
        <v>0</v>
      </c>
      <c r="C7" s="13" t="s">
        <v>55</v>
      </c>
      <c r="D7" s="13" t="s">
        <v>56</v>
      </c>
      <c r="E7" s="14" t="s">
        <v>57</v>
      </c>
      <c r="F7" s="33" t="s">
        <v>1</v>
      </c>
    </row>
    <row r="8" spans="2:8" ht="32.25" customHeight="1" thickBot="1" x14ac:dyDescent="0.3">
      <c r="B8" s="57"/>
      <c r="C8" s="2"/>
      <c r="D8" s="2"/>
      <c r="E8" s="3"/>
      <c r="F8" s="34"/>
    </row>
    <row r="9" spans="2:8" x14ac:dyDescent="0.25">
      <c r="B9" s="19" t="s">
        <v>2</v>
      </c>
      <c r="C9" s="4">
        <v>0.11</v>
      </c>
      <c r="D9" s="5"/>
      <c r="E9" s="5"/>
      <c r="F9" s="35">
        <v>4</v>
      </c>
    </row>
    <row r="10" spans="2:8" x14ac:dyDescent="0.25">
      <c r="B10" s="19" t="s">
        <v>3</v>
      </c>
      <c r="C10" s="4">
        <v>0.11</v>
      </c>
      <c r="D10" s="6"/>
      <c r="E10" s="6"/>
      <c r="F10" s="36">
        <v>4</v>
      </c>
    </row>
    <row r="11" spans="2:8" x14ac:dyDescent="0.25">
      <c r="B11" s="18" t="s">
        <v>4</v>
      </c>
      <c r="C11" s="7">
        <v>0.2</v>
      </c>
      <c r="D11" s="6"/>
      <c r="E11" s="6"/>
      <c r="F11" s="35">
        <v>8</v>
      </c>
    </row>
    <row r="12" spans="2:8" x14ac:dyDescent="0.25">
      <c r="B12" s="19" t="s">
        <v>5</v>
      </c>
      <c r="C12" s="7">
        <v>0.8</v>
      </c>
      <c r="D12" s="6"/>
      <c r="E12" s="6"/>
      <c r="F12" s="35">
        <v>29</v>
      </c>
    </row>
    <row r="13" spans="2:8" x14ac:dyDescent="0.25">
      <c r="B13" s="19" t="s">
        <v>48</v>
      </c>
      <c r="C13" s="50">
        <v>0.22</v>
      </c>
      <c r="D13" s="49"/>
      <c r="E13" s="49"/>
      <c r="F13" s="52">
        <v>8</v>
      </c>
      <c r="H13" s="55" t="s">
        <v>60</v>
      </c>
    </row>
    <row r="14" spans="2:8" x14ac:dyDescent="0.25">
      <c r="B14" s="19" t="s">
        <v>49</v>
      </c>
      <c r="C14" s="50"/>
      <c r="D14" s="49">
        <v>0.2</v>
      </c>
      <c r="E14" s="49">
        <v>0.2</v>
      </c>
      <c r="F14" s="52">
        <v>7</v>
      </c>
      <c r="G14" s="1" t="s">
        <v>50</v>
      </c>
      <c r="H14" s="55" t="s">
        <v>60</v>
      </c>
    </row>
    <row r="15" spans="2:8" x14ac:dyDescent="0.25">
      <c r="B15" s="18" t="s">
        <v>6</v>
      </c>
      <c r="C15" s="7">
        <v>0.25</v>
      </c>
      <c r="D15" s="6"/>
      <c r="E15" s="6"/>
      <c r="F15" s="37">
        <v>8</v>
      </c>
    </row>
    <row r="16" spans="2:8" x14ac:dyDescent="0.25">
      <c r="B16" s="20" t="s">
        <v>7</v>
      </c>
      <c r="C16" s="7">
        <v>0.84</v>
      </c>
      <c r="D16" s="6"/>
      <c r="E16" s="6"/>
      <c r="F16" s="38">
        <v>30.5</v>
      </c>
    </row>
    <row r="17" spans="2:11" x14ac:dyDescent="0.25">
      <c r="B17" s="20" t="s">
        <v>8</v>
      </c>
      <c r="C17" s="7"/>
      <c r="D17" s="7">
        <v>0.27</v>
      </c>
      <c r="E17" s="7">
        <v>0.27</v>
      </c>
      <c r="F17" s="38">
        <v>10</v>
      </c>
      <c r="G17" s="1" t="s">
        <v>50</v>
      </c>
    </row>
    <row r="18" spans="2:11" x14ac:dyDescent="0.25">
      <c r="B18" s="18" t="s">
        <v>9</v>
      </c>
      <c r="C18" s="8"/>
      <c r="D18" s="8">
        <v>0.08</v>
      </c>
      <c r="E18" s="8">
        <v>0.08</v>
      </c>
      <c r="F18" s="37">
        <v>3</v>
      </c>
      <c r="G18" s="1" t="s">
        <v>50</v>
      </c>
    </row>
    <row r="19" spans="2:11" x14ac:dyDescent="0.25">
      <c r="B19" s="18" t="s">
        <v>10</v>
      </c>
      <c r="C19" s="8">
        <v>0.44</v>
      </c>
      <c r="D19" s="6"/>
      <c r="E19" s="6"/>
      <c r="F19" s="35">
        <v>16</v>
      </c>
    </row>
    <row r="20" spans="2:11" x14ac:dyDescent="0.25">
      <c r="B20" s="18" t="s">
        <v>11</v>
      </c>
      <c r="C20" s="7">
        <v>0.41</v>
      </c>
      <c r="D20" s="6"/>
      <c r="E20" s="6"/>
      <c r="F20" s="35">
        <v>15</v>
      </c>
    </row>
    <row r="21" spans="2:11" x14ac:dyDescent="0.25">
      <c r="B21" s="21" t="s">
        <v>12</v>
      </c>
      <c r="C21" s="10"/>
      <c r="D21" s="10">
        <v>0.57999999999999996</v>
      </c>
      <c r="E21" s="10">
        <v>0.57999999999999996</v>
      </c>
      <c r="F21" s="35">
        <v>21</v>
      </c>
      <c r="G21" s="1" t="s">
        <v>50</v>
      </c>
    </row>
    <row r="22" spans="2:11" x14ac:dyDescent="0.25">
      <c r="B22" s="18" t="s">
        <v>13</v>
      </c>
      <c r="C22" s="10">
        <v>0.22</v>
      </c>
      <c r="D22" s="6"/>
      <c r="E22" s="6"/>
      <c r="F22" s="35">
        <v>8</v>
      </c>
    </row>
    <row r="23" spans="2:11" x14ac:dyDescent="0.25">
      <c r="B23" s="18" t="s">
        <v>14</v>
      </c>
      <c r="C23" s="10">
        <v>0.22</v>
      </c>
      <c r="D23" s="6"/>
      <c r="E23" s="6"/>
      <c r="F23" s="35">
        <v>8</v>
      </c>
    </row>
    <row r="24" spans="2:11" x14ac:dyDescent="0.25">
      <c r="B24" s="18" t="s">
        <v>15</v>
      </c>
      <c r="C24" s="10">
        <v>0.22</v>
      </c>
      <c r="D24" s="6"/>
      <c r="E24" s="6"/>
      <c r="F24" s="35">
        <v>8</v>
      </c>
    </row>
    <row r="25" spans="2:11" x14ac:dyDescent="0.25">
      <c r="B25" s="18" t="s">
        <v>16</v>
      </c>
      <c r="C25" s="10">
        <v>0.22</v>
      </c>
      <c r="D25" s="6"/>
      <c r="E25" s="6"/>
      <c r="F25" s="35">
        <v>8</v>
      </c>
    </row>
    <row r="26" spans="2:11" x14ac:dyDescent="0.25">
      <c r="B26" s="18" t="s">
        <v>46</v>
      </c>
      <c r="C26" s="10">
        <v>0.13</v>
      </c>
      <c r="D26" s="6"/>
      <c r="E26" s="6"/>
      <c r="F26" s="35">
        <v>5</v>
      </c>
    </row>
    <row r="27" spans="2:11" x14ac:dyDescent="0.25">
      <c r="B27" s="18" t="s">
        <v>47</v>
      </c>
      <c r="C27" s="8"/>
      <c r="D27" s="6">
        <v>0.08</v>
      </c>
      <c r="E27" s="6">
        <v>0.08</v>
      </c>
      <c r="F27" s="37">
        <v>3</v>
      </c>
      <c r="G27" s="1" t="s">
        <v>50</v>
      </c>
    </row>
    <row r="28" spans="2:11" x14ac:dyDescent="0.25">
      <c r="B28" s="18" t="s">
        <v>17</v>
      </c>
      <c r="C28" s="8">
        <v>0.22</v>
      </c>
      <c r="D28" s="6"/>
      <c r="E28" s="39"/>
      <c r="F28" s="37">
        <v>8</v>
      </c>
    </row>
    <row r="29" spans="2:11" x14ac:dyDescent="0.25">
      <c r="B29" s="18" t="s">
        <v>18</v>
      </c>
      <c r="C29" s="8">
        <v>0.16</v>
      </c>
      <c r="D29" s="6"/>
      <c r="E29" s="6"/>
      <c r="F29" s="37">
        <v>6</v>
      </c>
    </row>
    <row r="30" spans="2:11" x14ac:dyDescent="0.25">
      <c r="B30" s="18" t="s">
        <v>19</v>
      </c>
      <c r="C30" s="8"/>
      <c r="D30" s="8">
        <v>0.25</v>
      </c>
      <c r="E30" s="8">
        <v>0.25</v>
      </c>
      <c r="F30" s="40">
        <v>9</v>
      </c>
      <c r="G30" s="1" t="s">
        <v>50</v>
      </c>
    </row>
    <row r="31" spans="2:11" x14ac:dyDescent="0.25">
      <c r="B31" s="18" t="s">
        <v>20</v>
      </c>
      <c r="C31" s="49">
        <v>0.25</v>
      </c>
      <c r="D31" s="49"/>
      <c r="E31" s="49"/>
      <c r="F31" s="53">
        <v>9</v>
      </c>
      <c r="H31" s="55" t="s">
        <v>60</v>
      </c>
      <c r="J31" s="54"/>
      <c r="K31" s="54"/>
    </row>
    <row r="32" spans="2:11" x14ac:dyDescent="0.25">
      <c r="B32" s="18" t="s">
        <v>21</v>
      </c>
      <c r="C32" s="49"/>
      <c r="D32" s="49">
        <v>0.11</v>
      </c>
      <c r="E32" s="49">
        <v>0.11</v>
      </c>
      <c r="F32" s="53">
        <v>4</v>
      </c>
      <c r="G32" s="1" t="s">
        <v>50</v>
      </c>
      <c r="H32" s="55" t="s">
        <v>60</v>
      </c>
    </row>
    <row r="33" spans="2:8" x14ac:dyDescent="0.25">
      <c r="B33" s="19" t="s">
        <v>51</v>
      </c>
      <c r="C33" s="8"/>
      <c r="D33" s="7">
        <v>0.25</v>
      </c>
      <c r="E33" s="7">
        <v>0.25</v>
      </c>
      <c r="F33" s="37">
        <v>9</v>
      </c>
      <c r="G33" s="1" t="s">
        <v>50</v>
      </c>
    </row>
    <row r="34" spans="2:8" x14ac:dyDescent="0.25">
      <c r="B34" s="18" t="s">
        <v>22</v>
      </c>
      <c r="C34" s="8">
        <v>0.22</v>
      </c>
      <c r="D34" s="6"/>
      <c r="E34" s="6"/>
      <c r="F34" s="38">
        <v>8</v>
      </c>
    </row>
    <row r="35" spans="2:8" x14ac:dyDescent="0.25">
      <c r="B35" s="18" t="s">
        <v>23</v>
      </c>
      <c r="C35" s="8">
        <v>0.25</v>
      </c>
      <c r="D35" s="6"/>
      <c r="E35" s="6"/>
      <c r="F35" s="38">
        <v>9</v>
      </c>
    </row>
    <row r="36" spans="2:8" x14ac:dyDescent="0.25">
      <c r="B36" s="18" t="s">
        <v>24</v>
      </c>
      <c r="C36" s="8"/>
      <c r="D36" s="8">
        <v>0.16</v>
      </c>
      <c r="E36" s="8">
        <v>0.16</v>
      </c>
      <c r="F36" s="35">
        <v>6</v>
      </c>
      <c r="G36" s="1" t="s">
        <v>50</v>
      </c>
    </row>
    <row r="37" spans="2:8" x14ac:dyDescent="0.25">
      <c r="B37" s="22" t="s">
        <v>25</v>
      </c>
      <c r="C37" s="12">
        <v>0.3</v>
      </c>
      <c r="D37" s="6"/>
      <c r="E37" s="6"/>
      <c r="F37" s="35">
        <v>11</v>
      </c>
    </row>
    <row r="38" spans="2:8" x14ac:dyDescent="0.25">
      <c r="B38" s="19" t="s">
        <v>26</v>
      </c>
      <c r="C38" s="12">
        <v>0.22</v>
      </c>
      <c r="D38" s="6"/>
      <c r="E38" s="6"/>
      <c r="F38" s="37">
        <v>8</v>
      </c>
    </row>
    <row r="39" spans="2:8" x14ac:dyDescent="0.25">
      <c r="B39" s="19" t="s">
        <v>27</v>
      </c>
      <c r="C39" s="8">
        <v>0.22</v>
      </c>
      <c r="D39" s="6"/>
      <c r="E39" s="6"/>
      <c r="F39" s="37">
        <v>8</v>
      </c>
    </row>
    <row r="40" spans="2:8" x14ac:dyDescent="0.25">
      <c r="B40" s="18" t="s">
        <v>28</v>
      </c>
      <c r="C40" s="8">
        <v>0.11</v>
      </c>
      <c r="D40" s="6"/>
      <c r="E40" s="6"/>
      <c r="F40" s="37">
        <v>4</v>
      </c>
    </row>
    <row r="41" spans="2:8" x14ac:dyDescent="0.25">
      <c r="B41" s="19" t="s">
        <v>29</v>
      </c>
      <c r="C41" s="39"/>
      <c r="D41" s="12">
        <v>0.22</v>
      </c>
      <c r="E41" s="12">
        <v>0.22</v>
      </c>
      <c r="F41" s="37">
        <v>8</v>
      </c>
    </row>
    <row r="42" spans="2:8" x14ac:dyDescent="0.25">
      <c r="B42" s="23" t="s">
        <v>30</v>
      </c>
      <c r="C42" s="12">
        <v>0.57999999999999996</v>
      </c>
      <c r="D42" s="6"/>
      <c r="E42" s="6"/>
      <c r="F42" s="37">
        <v>21</v>
      </c>
    </row>
    <row r="43" spans="2:8" x14ac:dyDescent="0.25">
      <c r="B43" s="23" t="s">
        <v>31</v>
      </c>
      <c r="C43" s="24">
        <v>0.41</v>
      </c>
      <c r="D43" s="6"/>
      <c r="E43" s="6"/>
      <c r="F43" s="37">
        <v>15</v>
      </c>
    </row>
    <row r="44" spans="2:8" x14ac:dyDescent="0.25">
      <c r="B44" s="18" t="s">
        <v>32</v>
      </c>
      <c r="C44" s="12">
        <v>0.22</v>
      </c>
      <c r="D44" s="6"/>
      <c r="E44" s="6"/>
      <c r="F44" s="37">
        <v>8</v>
      </c>
    </row>
    <row r="45" spans="2:8" x14ac:dyDescent="0.25">
      <c r="B45" s="18" t="s">
        <v>33</v>
      </c>
      <c r="C45" s="12">
        <v>0.41</v>
      </c>
      <c r="D45" s="6"/>
      <c r="E45" s="6"/>
      <c r="F45" s="37">
        <v>15</v>
      </c>
    </row>
    <row r="46" spans="2:8" x14ac:dyDescent="0.25">
      <c r="B46" s="18" t="s">
        <v>34</v>
      </c>
      <c r="C46" s="12">
        <v>0.22</v>
      </c>
      <c r="D46" s="6"/>
      <c r="E46" s="6"/>
      <c r="F46" s="37">
        <v>8</v>
      </c>
    </row>
    <row r="47" spans="2:8" x14ac:dyDescent="0.25">
      <c r="B47" s="18" t="s">
        <v>35</v>
      </c>
      <c r="C47" s="51">
        <v>0.2</v>
      </c>
      <c r="D47" s="49"/>
      <c r="E47" s="49"/>
      <c r="F47" s="53">
        <v>7</v>
      </c>
      <c r="H47" s="55" t="s">
        <v>60</v>
      </c>
    </row>
    <row r="48" spans="2:8" x14ac:dyDescent="0.25">
      <c r="B48" s="18" t="s">
        <v>36</v>
      </c>
      <c r="C48" s="24"/>
      <c r="D48" s="8">
        <v>0.19400000000000001</v>
      </c>
      <c r="E48" s="8">
        <v>0.19</v>
      </c>
      <c r="F48" s="37">
        <v>7</v>
      </c>
      <c r="G48" s="1" t="s">
        <v>50</v>
      </c>
    </row>
    <row r="49" spans="2:7" x14ac:dyDescent="0.25">
      <c r="B49" s="18" t="s">
        <v>37</v>
      </c>
      <c r="C49" s="8">
        <v>0.41</v>
      </c>
      <c r="D49" s="8"/>
      <c r="E49" s="6"/>
      <c r="F49" s="37">
        <v>15</v>
      </c>
    </row>
    <row r="50" spans="2:7" x14ac:dyDescent="0.25">
      <c r="B50" s="18" t="s">
        <v>38</v>
      </c>
      <c r="C50" s="12">
        <v>0.22</v>
      </c>
      <c r="D50" s="6"/>
      <c r="E50" s="6"/>
      <c r="F50" s="35">
        <v>8</v>
      </c>
    </row>
    <row r="51" spans="2:7" x14ac:dyDescent="0.25">
      <c r="B51" s="25" t="s">
        <v>39</v>
      </c>
      <c r="C51" s="39"/>
      <c r="D51" s="17">
        <v>1.88</v>
      </c>
      <c r="E51" s="17">
        <v>1.88</v>
      </c>
      <c r="F51" s="41">
        <v>89.5</v>
      </c>
      <c r="G51" s="1" t="s">
        <v>52</v>
      </c>
    </row>
    <row r="52" spans="2:7" x14ac:dyDescent="0.25">
      <c r="B52" s="26" t="s">
        <v>40</v>
      </c>
      <c r="C52" s="15">
        <f>SUM(C9:C51)</f>
        <v>9.01</v>
      </c>
      <c r="D52" s="6"/>
      <c r="E52" s="6"/>
      <c r="F52" s="42">
        <f>SUM(F9:F51)</f>
        <v>504</v>
      </c>
    </row>
    <row r="53" spans="2:7" x14ac:dyDescent="0.25">
      <c r="B53" s="26" t="s">
        <v>41</v>
      </c>
      <c r="C53" s="16"/>
      <c r="D53" s="15">
        <f>SUM(D14:D52)</f>
        <v>4.274</v>
      </c>
      <c r="E53" s="6"/>
      <c r="F53" s="43"/>
    </row>
    <row r="54" spans="2:7" x14ac:dyDescent="0.25">
      <c r="B54" s="44"/>
      <c r="C54" s="6"/>
      <c r="D54" s="6"/>
      <c r="E54" s="6"/>
      <c r="F54" s="43"/>
    </row>
    <row r="55" spans="2:7" x14ac:dyDescent="0.25">
      <c r="B55" s="26" t="s">
        <v>42</v>
      </c>
      <c r="C55" s="15">
        <v>13.28</v>
      </c>
      <c r="D55" s="6"/>
      <c r="E55" s="6"/>
      <c r="F55" s="43"/>
    </row>
    <row r="56" spans="2:7" x14ac:dyDescent="0.25">
      <c r="B56" s="45" t="s">
        <v>43</v>
      </c>
      <c r="C56" s="42">
        <f>SUM(F52)</f>
        <v>504</v>
      </c>
      <c r="D56" s="6"/>
      <c r="E56" s="6"/>
      <c r="F56" s="35"/>
    </row>
    <row r="57" spans="2:7" ht="16.5" thickBot="1" x14ac:dyDescent="0.3">
      <c r="B57" s="46" t="s">
        <v>44</v>
      </c>
      <c r="C57" s="47" t="s">
        <v>45</v>
      </c>
      <c r="D57" s="27"/>
      <c r="E57" s="27"/>
      <c r="F57" s="48"/>
    </row>
  </sheetData>
  <autoFilter ref="B8:F53" xr:uid="{00000000-0009-0000-0000-000000000000}"/>
  <mergeCells count="4">
    <mergeCell ref="B7:B8"/>
    <mergeCell ref="B4:F4"/>
    <mergeCell ref="B5:F5"/>
    <mergeCell ref="B6:F6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CFE9-3F3D-4F47-AC08-E648D3DE4868}">
  <dimension ref="A1:H12"/>
  <sheetViews>
    <sheetView workbookViewId="0">
      <selection activeCell="M19" sqref="M19"/>
    </sheetView>
  </sheetViews>
  <sheetFormatPr defaultRowHeight="15" x14ac:dyDescent="0.25"/>
  <cols>
    <col min="1" max="1" width="32.7109375" customWidth="1"/>
    <col min="8" max="8" width="10.28515625" customWidth="1"/>
  </cols>
  <sheetData>
    <row r="1" spans="1:8" ht="22.5" x14ac:dyDescent="0.25">
      <c r="A1" s="67" t="s">
        <v>61</v>
      </c>
      <c r="B1" s="67"/>
      <c r="C1" s="67"/>
      <c r="D1" s="67"/>
      <c r="E1" s="67"/>
      <c r="F1" s="67"/>
      <c r="G1" s="67"/>
      <c r="H1" s="67"/>
    </row>
    <row r="2" spans="1:8" ht="18.75" x14ac:dyDescent="0.25">
      <c r="A2" s="68" t="s">
        <v>62</v>
      </c>
      <c r="B2" s="69"/>
      <c r="C2" s="69"/>
      <c r="D2" s="69"/>
      <c r="E2" s="69"/>
      <c r="F2" s="69"/>
      <c r="G2" s="69"/>
      <c r="H2" s="70"/>
    </row>
    <row r="3" spans="1:8" ht="15.75" x14ac:dyDescent="0.25">
      <c r="A3" s="71" t="s">
        <v>63</v>
      </c>
      <c r="B3" s="72" t="s">
        <v>64</v>
      </c>
      <c r="C3" s="72" t="s">
        <v>65</v>
      </c>
      <c r="D3" s="72" t="s">
        <v>66</v>
      </c>
      <c r="E3" s="73" t="s">
        <v>67</v>
      </c>
      <c r="F3" s="74"/>
      <c r="G3" s="75" t="s">
        <v>68</v>
      </c>
      <c r="H3" s="76"/>
    </row>
    <row r="4" spans="1:8" ht="15.75" x14ac:dyDescent="0.25">
      <c r="A4" s="77"/>
      <c r="B4" s="78"/>
      <c r="C4" s="78"/>
      <c r="D4" s="78"/>
      <c r="E4" s="79" t="s">
        <v>69</v>
      </c>
      <c r="F4" s="79" t="s">
        <v>70</v>
      </c>
      <c r="G4" s="80" t="s">
        <v>69</v>
      </c>
      <c r="H4" s="80" t="s">
        <v>70</v>
      </c>
    </row>
    <row r="5" spans="1:8" ht="15.75" x14ac:dyDescent="0.25">
      <c r="A5" s="81" t="s">
        <v>71</v>
      </c>
      <c r="B5" s="82">
        <v>93</v>
      </c>
      <c r="C5" s="82">
        <v>120</v>
      </c>
      <c r="D5" s="83">
        <f>C5*0.4</f>
        <v>48</v>
      </c>
      <c r="E5" s="84">
        <v>48</v>
      </c>
      <c r="F5" s="85">
        <f>E5/31</f>
        <v>1.5483870967741935</v>
      </c>
      <c r="G5" s="86">
        <v>0</v>
      </c>
      <c r="H5" s="86">
        <f>G5/31</f>
        <v>0</v>
      </c>
    </row>
    <row r="6" spans="1:8" ht="15.75" x14ac:dyDescent="0.25">
      <c r="A6" s="81" t="s">
        <v>72</v>
      </c>
      <c r="B6" s="82">
        <v>248</v>
      </c>
      <c r="C6" s="82">
        <v>250</v>
      </c>
      <c r="D6" s="83">
        <f>C6*0.4</f>
        <v>100</v>
      </c>
      <c r="E6" s="84">
        <v>50</v>
      </c>
      <c r="F6" s="85">
        <f>E6/31</f>
        <v>1.6129032258064515</v>
      </c>
      <c r="G6" s="86">
        <v>50</v>
      </c>
      <c r="H6" s="87">
        <f>G6/31</f>
        <v>1.6129032258064515</v>
      </c>
    </row>
    <row r="7" spans="1:8" ht="15.75" x14ac:dyDescent="0.25">
      <c r="A7" s="81" t="s">
        <v>73</v>
      </c>
      <c r="B7" s="82">
        <v>217</v>
      </c>
      <c r="C7" s="82">
        <v>240</v>
      </c>
      <c r="D7" s="83">
        <f>C7*0.4</f>
        <v>96</v>
      </c>
      <c r="E7" s="84">
        <v>48</v>
      </c>
      <c r="F7" s="85">
        <f>E7/31</f>
        <v>1.5483870967741935</v>
      </c>
      <c r="G7" s="86">
        <v>48</v>
      </c>
      <c r="H7" s="87">
        <f>G7/31</f>
        <v>1.5483870967741935</v>
      </c>
    </row>
    <row r="8" spans="1:8" ht="15.75" x14ac:dyDescent="0.25">
      <c r="A8" s="81" t="s">
        <v>74</v>
      </c>
      <c r="B8" s="82">
        <v>217</v>
      </c>
      <c r="C8" s="82">
        <v>230</v>
      </c>
      <c r="D8" s="83">
        <f>C8*0.4</f>
        <v>92</v>
      </c>
      <c r="E8" s="84">
        <v>46</v>
      </c>
      <c r="F8" s="85">
        <f>E8/31</f>
        <v>1.4838709677419355</v>
      </c>
      <c r="G8" s="86">
        <v>46</v>
      </c>
      <c r="H8" s="87">
        <f>G8/31</f>
        <v>1.4838709677419355</v>
      </c>
    </row>
    <row r="9" spans="1:8" ht="15.75" x14ac:dyDescent="0.25">
      <c r="A9" s="81" t="s">
        <v>75</v>
      </c>
      <c r="B9" s="82">
        <v>217</v>
      </c>
      <c r="C9" s="82">
        <v>245</v>
      </c>
      <c r="D9" s="83">
        <f>C9*0.4</f>
        <v>98</v>
      </c>
      <c r="E9" s="84">
        <v>49</v>
      </c>
      <c r="F9" s="85">
        <f>E9/31</f>
        <v>1.5806451612903225</v>
      </c>
      <c r="G9" s="86">
        <v>49</v>
      </c>
      <c r="H9" s="87">
        <f>G9/31</f>
        <v>1.5806451612903225</v>
      </c>
    </row>
    <row r="10" spans="1:8" ht="15.75" x14ac:dyDescent="0.25">
      <c r="A10" s="81"/>
      <c r="B10" s="82"/>
      <c r="C10" s="82"/>
      <c r="D10" s="82"/>
      <c r="E10" s="84"/>
      <c r="F10" s="84"/>
      <c r="G10" s="86"/>
      <c r="H10" s="86"/>
    </row>
    <row r="11" spans="1:8" ht="15.75" x14ac:dyDescent="0.25">
      <c r="A11" s="88" t="s">
        <v>76</v>
      </c>
      <c r="B11" s="89">
        <f t="shared" ref="B11:H11" si="0">SUM(B5:B10)</f>
        <v>992</v>
      </c>
      <c r="C11" s="89">
        <f t="shared" si="0"/>
        <v>1085</v>
      </c>
      <c r="D11" s="89">
        <f t="shared" si="0"/>
        <v>434</v>
      </c>
      <c r="E11" s="79">
        <f t="shared" si="0"/>
        <v>241</v>
      </c>
      <c r="F11" s="90">
        <f t="shared" si="0"/>
        <v>7.7741935483870961</v>
      </c>
      <c r="G11" s="80">
        <f t="shared" si="0"/>
        <v>193</v>
      </c>
      <c r="H11" s="91">
        <f t="shared" si="0"/>
        <v>6.2258064516129021</v>
      </c>
    </row>
    <row r="12" spans="1:8" ht="15.75" x14ac:dyDescent="0.25">
      <c r="A12" s="28"/>
      <c r="B12" s="29"/>
      <c r="C12" s="29"/>
      <c r="D12" s="28"/>
      <c r="E12" s="28"/>
      <c r="F12" s="28"/>
      <c r="G12" s="28"/>
      <c r="H12" s="28"/>
    </row>
  </sheetData>
  <mergeCells count="8">
    <mergeCell ref="A1:H1"/>
    <mergeCell ref="A2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7264-B3E8-40E4-9281-F61402311055}">
  <dimension ref="A1:I17"/>
  <sheetViews>
    <sheetView tabSelected="1" workbookViewId="0">
      <selection activeCell="L22" sqref="L22"/>
    </sheetView>
  </sheetViews>
  <sheetFormatPr defaultRowHeight="15" x14ac:dyDescent="0.25"/>
  <cols>
    <col min="1" max="1" width="41" customWidth="1"/>
    <col min="5" max="5" width="10.7109375" customWidth="1"/>
  </cols>
  <sheetData>
    <row r="1" spans="1:9" ht="22.5" customHeight="1" x14ac:dyDescent="0.25">
      <c r="A1" s="268" t="s">
        <v>194</v>
      </c>
      <c r="B1" s="269"/>
      <c r="C1" s="269"/>
      <c r="D1" s="269"/>
      <c r="E1" s="269"/>
      <c r="F1" s="269"/>
      <c r="G1" s="269"/>
      <c r="H1" s="269"/>
      <c r="I1" s="269"/>
    </row>
    <row r="2" spans="1:9" ht="18.75" customHeight="1" x14ac:dyDescent="0.25">
      <c r="A2" s="270"/>
      <c r="B2" s="271"/>
      <c r="C2" s="271"/>
      <c r="D2" s="271"/>
      <c r="E2" s="271"/>
      <c r="F2" s="271"/>
      <c r="G2" s="271"/>
      <c r="H2" s="271"/>
      <c r="I2" s="271"/>
    </row>
    <row r="3" spans="1:9" ht="15.75" x14ac:dyDescent="0.25">
      <c r="A3" s="155" t="s">
        <v>63</v>
      </c>
      <c r="B3" s="257" t="s">
        <v>64</v>
      </c>
      <c r="C3" s="257" t="s">
        <v>65</v>
      </c>
      <c r="D3" s="257" t="s">
        <v>66</v>
      </c>
      <c r="E3" s="258" t="s">
        <v>181</v>
      </c>
      <c r="F3" s="259" t="s">
        <v>67</v>
      </c>
      <c r="G3" s="259"/>
      <c r="H3" s="260" t="s">
        <v>68</v>
      </c>
      <c r="I3" s="260"/>
    </row>
    <row r="4" spans="1:9" ht="15.75" x14ac:dyDescent="0.25">
      <c r="A4" s="155"/>
      <c r="B4" s="257"/>
      <c r="C4" s="257"/>
      <c r="D4" s="257"/>
      <c r="E4" s="261"/>
      <c r="F4" s="79" t="s">
        <v>69</v>
      </c>
      <c r="G4" s="79" t="s">
        <v>70</v>
      </c>
      <c r="H4" s="80" t="s">
        <v>69</v>
      </c>
      <c r="I4" s="80" t="s">
        <v>70</v>
      </c>
    </row>
    <row r="5" spans="1:9" ht="15.75" x14ac:dyDescent="0.25">
      <c r="A5" s="81" t="s">
        <v>182</v>
      </c>
      <c r="B5" s="82">
        <v>77</v>
      </c>
      <c r="C5" s="262">
        <v>90</v>
      </c>
      <c r="D5" s="83">
        <f t="shared" ref="D5:D16" si="0">C5*0.4</f>
        <v>36</v>
      </c>
      <c r="E5" s="82">
        <v>36</v>
      </c>
      <c r="F5" s="84">
        <v>36</v>
      </c>
      <c r="G5" s="85">
        <f t="shared" ref="G5:G16" si="1">F5/31</f>
        <v>1.1612903225806452</v>
      </c>
      <c r="H5" s="86"/>
      <c r="I5" s="263"/>
    </row>
    <row r="6" spans="1:9" ht="15.75" x14ac:dyDescent="0.25">
      <c r="A6" s="81" t="s">
        <v>183</v>
      </c>
      <c r="B6" s="82">
        <v>78</v>
      </c>
      <c r="C6" s="82">
        <v>78</v>
      </c>
      <c r="D6" s="83">
        <f t="shared" si="0"/>
        <v>31.200000000000003</v>
      </c>
      <c r="E6" s="82">
        <v>31</v>
      </c>
      <c r="F6" s="264">
        <f t="shared" ref="F6:F16" si="2">E6-H6</f>
        <v>11</v>
      </c>
      <c r="G6" s="85">
        <f t="shared" si="1"/>
        <v>0.35483870967741937</v>
      </c>
      <c r="H6" s="265">
        <v>20</v>
      </c>
      <c r="I6" s="87">
        <f t="shared" ref="I6:I16" si="3">H6/31</f>
        <v>0.64516129032258063</v>
      </c>
    </row>
    <row r="7" spans="1:9" ht="15.75" x14ac:dyDescent="0.25">
      <c r="A7" s="81" t="s">
        <v>184</v>
      </c>
      <c r="B7" s="82">
        <v>16</v>
      </c>
      <c r="C7" s="82">
        <v>16</v>
      </c>
      <c r="D7" s="83">
        <f t="shared" si="0"/>
        <v>6.4</v>
      </c>
      <c r="E7" s="82">
        <v>7</v>
      </c>
      <c r="F7" s="264">
        <f t="shared" si="2"/>
        <v>2.8</v>
      </c>
      <c r="G7" s="85">
        <f t="shared" si="1"/>
        <v>9.0322580645161285E-2</v>
      </c>
      <c r="H7" s="265">
        <f>E7*0.6</f>
        <v>4.2</v>
      </c>
      <c r="I7" s="87">
        <f t="shared" si="3"/>
        <v>0.13548387096774195</v>
      </c>
    </row>
    <row r="8" spans="1:9" ht="15.75" x14ac:dyDescent="0.25">
      <c r="A8" s="81" t="s">
        <v>185</v>
      </c>
      <c r="B8" s="82">
        <v>42</v>
      </c>
      <c r="C8" s="262">
        <v>46</v>
      </c>
      <c r="D8" s="83">
        <f t="shared" si="0"/>
        <v>18.400000000000002</v>
      </c>
      <c r="E8" s="82">
        <v>19</v>
      </c>
      <c r="F8" s="264">
        <f t="shared" si="2"/>
        <v>7.6</v>
      </c>
      <c r="G8" s="85">
        <f t="shared" si="1"/>
        <v>0.24516129032258063</v>
      </c>
      <c r="H8" s="265">
        <f>E8*0.6</f>
        <v>11.4</v>
      </c>
      <c r="I8" s="87">
        <f t="shared" si="3"/>
        <v>0.36774193548387096</v>
      </c>
    </row>
    <row r="9" spans="1:9" ht="15.75" x14ac:dyDescent="0.25">
      <c r="A9" s="81" t="s">
        <v>186</v>
      </c>
      <c r="B9" s="82">
        <v>108</v>
      </c>
      <c r="C9" s="262">
        <v>125</v>
      </c>
      <c r="D9" s="83">
        <f t="shared" si="0"/>
        <v>50</v>
      </c>
      <c r="E9" s="82">
        <v>50</v>
      </c>
      <c r="F9" s="264">
        <f t="shared" si="2"/>
        <v>20</v>
      </c>
      <c r="G9" s="85">
        <f t="shared" si="1"/>
        <v>0.64516129032258063</v>
      </c>
      <c r="H9" s="265">
        <f>E9*0.6</f>
        <v>30</v>
      </c>
      <c r="I9" s="87">
        <f t="shared" si="3"/>
        <v>0.967741935483871</v>
      </c>
    </row>
    <row r="10" spans="1:9" ht="15.75" x14ac:dyDescent="0.25">
      <c r="A10" s="81" t="s">
        <v>187</v>
      </c>
      <c r="B10" s="82">
        <v>48</v>
      </c>
      <c r="C10" s="262">
        <v>50</v>
      </c>
      <c r="D10" s="83">
        <f t="shared" si="0"/>
        <v>20</v>
      </c>
      <c r="E10" s="82">
        <v>20</v>
      </c>
      <c r="F10" s="264">
        <f t="shared" si="2"/>
        <v>8</v>
      </c>
      <c r="G10" s="85">
        <f t="shared" si="1"/>
        <v>0.25806451612903225</v>
      </c>
      <c r="H10" s="265">
        <f>E10*0.6</f>
        <v>12</v>
      </c>
      <c r="I10" s="87">
        <f t="shared" si="3"/>
        <v>0.38709677419354838</v>
      </c>
    </row>
    <row r="11" spans="1:9" ht="15.75" x14ac:dyDescent="0.25">
      <c r="A11" s="81" t="s">
        <v>188</v>
      </c>
      <c r="B11" s="82">
        <v>108</v>
      </c>
      <c r="C11" s="262">
        <v>120</v>
      </c>
      <c r="D11" s="83">
        <f t="shared" si="0"/>
        <v>48</v>
      </c>
      <c r="E11" s="82">
        <v>48</v>
      </c>
      <c r="F11" s="264">
        <f t="shared" si="2"/>
        <v>14.400000000000006</v>
      </c>
      <c r="G11" s="85">
        <f t="shared" si="1"/>
        <v>0.46451612903225825</v>
      </c>
      <c r="H11" s="265">
        <f t="shared" ref="H11:H16" si="4">E11*0.7</f>
        <v>33.599999999999994</v>
      </c>
      <c r="I11" s="87">
        <f t="shared" si="3"/>
        <v>1.0838709677419354</v>
      </c>
    </row>
    <row r="12" spans="1:9" ht="15.75" x14ac:dyDescent="0.25">
      <c r="A12" s="81" t="s">
        <v>189</v>
      </c>
      <c r="B12" s="82">
        <v>258</v>
      </c>
      <c r="C12" s="262">
        <v>260</v>
      </c>
      <c r="D12" s="83">
        <f t="shared" si="0"/>
        <v>104</v>
      </c>
      <c r="E12" s="82">
        <v>104</v>
      </c>
      <c r="F12" s="264">
        <f t="shared" si="2"/>
        <v>31.200000000000003</v>
      </c>
      <c r="G12" s="85">
        <f t="shared" si="1"/>
        <v>1.0064516129032259</v>
      </c>
      <c r="H12" s="265">
        <f t="shared" si="4"/>
        <v>72.8</v>
      </c>
      <c r="I12" s="87">
        <f t="shared" si="3"/>
        <v>2.3483870967741933</v>
      </c>
    </row>
    <row r="13" spans="1:9" ht="15.75" x14ac:dyDescent="0.25">
      <c r="A13" s="81" t="s">
        <v>190</v>
      </c>
      <c r="B13" s="82">
        <v>93</v>
      </c>
      <c r="C13" s="262">
        <v>100</v>
      </c>
      <c r="D13" s="83">
        <f t="shared" si="0"/>
        <v>40</v>
      </c>
      <c r="E13" s="82">
        <v>40</v>
      </c>
      <c r="F13" s="264">
        <f t="shared" si="2"/>
        <v>12</v>
      </c>
      <c r="G13" s="85">
        <f t="shared" si="1"/>
        <v>0.38709677419354838</v>
      </c>
      <c r="H13" s="265">
        <f t="shared" si="4"/>
        <v>28</v>
      </c>
      <c r="I13" s="87">
        <f t="shared" si="3"/>
        <v>0.90322580645161288</v>
      </c>
    </row>
    <row r="14" spans="1:9" ht="15.75" x14ac:dyDescent="0.25">
      <c r="A14" s="81" t="s">
        <v>191</v>
      </c>
      <c r="B14" s="82">
        <v>62</v>
      </c>
      <c r="C14" s="262">
        <v>65</v>
      </c>
      <c r="D14" s="83">
        <f t="shared" si="0"/>
        <v>26</v>
      </c>
      <c r="E14" s="82">
        <v>26</v>
      </c>
      <c r="F14" s="264">
        <f t="shared" si="2"/>
        <v>7.8000000000000007</v>
      </c>
      <c r="G14" s="85">
        <f t="shared" si="1"/>
        <v>0.25161290322580648</v>
      </c>
      <c r="H14" s="265">
        <f t="shared" si="4"/>
        <v>18.2</v>
      </c>
      <c r="I14" s="87">
        <f t="shared" si="3"/>
        <v>0.58709677419354833</v>
      </c>
    </row>
    <row r="15" spans="1:9" ht="15.75" x14ac:dyDescent="0.25">
      <c r="A15" s="81" t="s">
        <v>192</v>
      </c>
      <c r="B15" s="82">
        <v>72</v>
      </c>
      <c r="C15" s="262">
        <v>80</v>
      </c>
      <c r="D15" s="83">
        <f t="shared" si="0"/>
        <v>32</v>
      </c>
      <c r="E15" s="82">
        <v>32</v>
      </c>
      <c r="F15" s="264">
        <f t="shared" si="2"/>
        <v>9.6000000000000014</v>
      </c>
      <c r="G15" s="85">
        <f t="shared" si="1"/>
        <v>0.30967741935483878</v>
      </c>
      <c r="H15" s="265">
        <f t="shared" si="4"/>
        <v>22.4</v>
      </c>
      <c r="I15" s="87">
        <f t="shared" si="3"/>
        <v>0.72258064516129028</v>
      </c>
    </row>
    <row r="16" spans="1:9" ht="15.75" x14ac:dyDescent="0.25">
      <c r="A16" s="81" t="s">
        <v>193</v>
      </c>
      <c r="B16" s="82">
        <v>54</v>
      </c>
      <c r="C16" s="262">
        <v>55</v>
      </c>
      <c r="D16" s="83">
        <f t="shared" si="0"/>
        <v>22</v>
      </c>
      <c r="E16" s="82">
        <v>22</v>
      </c>
      <c r="F16" s="264">
        <f t="shared" si="2"/>
        <v>6.6000000000000014</v>
      </c>
      <c r="G16" s="85">
        <f t="shared" si="1"/>
        <v>0.21290322580645166</v>
      </c>
      <c r="H16" s="265">
        <f t="shared" si="4"/>
        <v>15.399999999999999</v>
      </c>
      <c r="I16" s="87">
        <f t="shared" si="3"/>
        <v>0.49677419354838703</v>
      </c>
    </row>
    <row r="17" spans="1:9" ht="15.75" x14ac:dyDescent="0.25">
      <c r="A17" s="88" t="s">
        <v>76</v>
      </c>
      <c r="B17" s="89">
        <f t="shared" ref="B17:I17" si="5">SUM(B5:B16)</f>
        <v>1016</v>
      </c>
      <c r="C17" s="89">
        <f t="shared" si="5"/>
        <v>1085</v>
      </c>
      <c r="D17" s="89">
        <f t="shared" si="5"/>
        <v>434</v>
      </c>
      <c r="E17" s="89">
        <f t="shared" si="5"/>
        <v>435</v>
      </c>
      <c r="F17" s="266">
        <f t="shared" si="5"/>
        <v>167</v>
      </c>
      <c r="G17" s="90">
        <f t="shared" si="5"/>
        <v>5.3870967741935489</v>
      </c>
      <c r="H17" s="267">
        <f t="shared" si="5"/>
        <v>268</v>
      </c>
      <c r="I17" s="267">
        <f t="shared" si="5"/>
        <v>8.6451612903225801</v>
      </c>
    </row>
  </sheetData>
  <mergeCells count="8">
    <mergeCell ref="A3:A4"/>
    <mergeCell ref="B3:B4"/>
    <mergeCell ref="C3:C4"/>
    <mergeCell ref="D3:D4"/>
    <mergeCell ref="E3:E4"/>
    <mergeCell ref="F3:G3"/>
    <mergeCell ref="H3:I3"/>
    <mergeCell ref="A1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EE9D-731B-4C3C-8AD9-55306BC4467B}">
  <dimension ref="A1:I21"/>
  <sheetViews>
    <sheetView workbookViewId="0">
      <selection activeCell="M9" sqref="M9"/>
    </sheetView>
  </sheetViews>
  <sheetFormatPr defaultRowHeight="15" x14ac:dyDescent="0.25"/>
  <cols>
    <col min="1" max="1" width="55.7109375" customWidth="1"/>
    <col min="2" max="2" width="17.5703125" hidden="1" customWidth="1"/>
    <col min="3" max="3" width="19.28515625" hidden="1" customWidth="1"/>
    <col min="4" max="4" width="11.5703125" customWidth="1"/>
    <col min="5" max="5" width="23.7109375" bestFit="1" customWidth="1"/>
    <col min="6" max="6" width="10" bestFit="1" customWidth="1"/>
    <col min="7" max="7" width="12.7109375" customWidth="1"/>
    <col min="8" max="8" width="13.85546875" customWidth="1"/>
    <col min="9" max="9" width="12.5703125" customWidth="1"/>
  </cols>
  <sheetData>
    <row r="1" spans="1:9" x14ac:dyDescent="0.25">
      <c r="A1" s="92"/>
      <c r="B1" s="93"/>
      <c r="C1" s="93"/>
      <c r="D1" s="93"/>
      <c r="E1" s="93"/>
      <c r="F1" s="93"/>
      <c r="G1" s="93"/>
      <c r="H1" s="93"/>
      <c r="I1" s="93"/>
    </row>
    <row r="2" spans="1:9" ht="18.75" x14ac:dyDescent="0.25">
      <c r="A2" s="94" t="s">
        <v>77</v>
      </c>
      <c r="B2" s="94"/>
      <c r="C2" s="94"/>
      <c r="D2" s="94"/>
      <c r="E2" s="94"/>
      <c r="F2" s="94"/>
      <c r="G2" s="94"/>
      <c r="H2" s="94"/>
      <c r="I2" s="95"/>
    </row>
    <row r="3" spans="1:9" ht="18.75" x14ac:dyDescent="0.25">
      <c r="A3" s="96" t="s">
        <v>78</v>
      </c>
      <c r="B3" s="96"/>
      <c r="C3" s="96"/>
      <c r="D3" s="96"/>
      <c r="E3" s="96"/>
      <c r="F3" s="96"/>
      <c r="G3" s="97"/>
      <c r="H3" s="97"/>
      <c r="I3" s="97"/>
    </row>
    <row r="4" spans="1:9" ht="18.75" x14ac:dyDescent="0.25">
      <c r="A4" s="98" t="s">
        <v>0</v>
      </c>
      <c r="B4" s="99" t="s">
        <v>79</v>
      </c>
      <c r="C4" s="100"/>
      <c r="D4" s="99" t="s">
        <v>80</v>
      </c>
      <c r="E4" s="101"/>
      <c r="F4" s="101"/>
      <c r="G4" s="101"/>
      <c r="H4" s="101"/>
      <c r="I4" s="101"/>
    </row>
    <row r="5" spans="1:9" ht="18.75" x14ac:dyDescent="0.25">
      <c r="A5" s="102"/>
      <c r="B5" s="103" t="s">
        <v>64</v>
      </c>
      <c r="C5" s="103" t="s">
        <v>81</v>
      </c>
      <c r="D5" s="103" t="s">
        <v>82</v>
      </c>
      <c r="E5" s="103" t="s">
        <v>83</v>
      </c>
      <c r="F5" s="104" t="s">
        <v>84</v>
      </c>
      <c r="G5" s="105"/>
      <c r="H5" s="105"/>
      <c r="I5" s="106"/>
    </row>
    <row r="6" spans="1:9" ht="56.25" x14ac:dyDescent="0.25">
      <c r="A6" s="107"/>
      <c r="B6" s="108"/>
      <c r="C6" s="108"/>
      <c r="D6" s="108"/>
      <c r="E6" s="108"/>
      <c r="F6" s="109" t="s">
        <v>67</v>
      </c>
      <c r="G6" s="109" t="s">
        <v>85</v>
      </c>
      <c r="H6" s="110" t="s">
        <v>68</v>
      </c>
      <c r="I6" s="110" t="s">
        <v>85</v>
      </c>
    </row>
    <row r="7" spans="1:9" ht="15.75" x14ac:dyDescent="0.25">
      <c r="A7" s="9" t="s">
        <v>86</v>
      </c>
      <c r="B7" s="111">
        <v>62</v>
      </c>
      <c r="C7" s="111">
        <v>62</v>
      </c>
      <c r="D7" s="112">
        <f>C7*0.4</f>
        <v>24.8</v>
      </c>
      <c r="E7" s="113">
        <v>25</v>
      </c>
      <c r="F7" s="114">
        <v>25</v>
      </c>
      <c r="G7" s="115">
        <f>F7/31</f>
        <v>0.80645161290322576</v>
      </c>
      <c r="H7" s="116">
        <v>0</v>
      </c>
      <c r="I7" s="116">
        <v>0</v>
      </c>
    </row>
    <row r="8" spans="1:9" ht="18.75" x14ac:dyDescent="0.25">
      <c r="A8" s="9" t="s">
        <v>87</v>
      </c>
      <c r="B8" s="117">
        <v>116</v>
      </c>
      <c r="C8" s="117">
        <v>116</v>
      </c>
      <c r="D8" s="112">
        <f t="shared" ref="D8:D18" si="0">C8*0.4</f>
        <v>46.400000000000006</v>
      </c>
      <c r="E8" s="112">
        <v>46</v>
      </c>
      <c r="F8" s="118">
        <v>18</v>
      </c>
      <c r="G8" s="115">
        <f t="shared" ref="G8:G18" si="1">F8/31</f>
        <v>0.58064516129032262</v>
      </c>
      <c r="H8" s="119">
        <v>28</v>
      </c>
      <c r="I8" s="120">
        <f t="shared" ref="I8:I18" si="2">H8/31</f>
        <v>0.90322580645161288</v>
      </c>
    </row>
    <row r="9" spans="1:9" ht="18.75" x14ac:dyDescent="0.25">
      <c r="A9" s="121" t="s">
        <v>88</v>
      </c>
      <c r="B9" s="122">
        <v>41</v>
      </c>
      <c r="C9" s="122">
        <v>41</v>
      </c>
      <c r="D9" s="112">
        <f t="shared" si="0"/>
        <v>16.400000000000002</v>
      </c>
      <c r="E9" s="123">
        <v>16</v>
      </c>
      <c r="F9" s="118">
        <v>6</v>
      </c>
      <c r="G9" s="115">
        <f t="shared" si="1"/>
        <v>0.19354838709677419</v>
      </c>
      <c r="H9" s="124">
        <v>10</v>
      </c>
      <c r="I9" s="120">
        <f t="shared" si="2"/>
        <v>0.32258064516129031</v>
      </c>
    </row>
    <row r="10" spans="1:9" ht="18.75" x14ac:dyDescent="0.25">
      <c r="A10" s="121" t="s">
        <v>89</v>
      </c>
      <c r="B10" s="122">
        <v>114</v>
      </c>
      <c r="C10" s="122">
        <v>114</v>
      </c>
      <c r="D10" s="112">
        <f t="shared" si="0"/>
        <v>45.6</v>
      </c>
      <c r="E10" s="123">
        <v>46</v>
      </c>
      <c r="F10" s="118">
        <v>18</v>
      </c>
      <c r="G10" s="115">
        <f t="shared" si="1"/>
        <v>0.58064516129032262</v>
      </c>
      <c r="H10" s="124">
        <v>28</v>
      </c>
      <c r="I10" s="120">
        <f t="shared" si="2"/>
        <v>0.90322580645161288</v>
      </c>
    </row>
    <row r="11" spans="1:9" ht="18.75" x14ac:dyDescent="0.25">
      <c r="A11" s="121" t="s">
        <v>90</v>
      </c>
      <c r="B11" s="122">
        <v>48</v>
      </c>
      <c r="C11" s="122">
        <v>48</v>
      </c>
      <c r="D11" s="112">
        <f t="shared" si="0"/>
        <v>19.200000000000003</v>
      </c>
      <c r="E11" s="123">
        <v>20</v>
      </c>
      <c r="F11" s="118">
        <v>8</v>
      </c>
      <c r="G11" s="115">
        <f t="shared" si="1"/>
        <v>0.25806451612903225</v>
      </c>
      <c r="H11" s="124">
        <v>12</v>
      </c>
      <c r="I11" s="120">
        <f t="shared" si="2"/>
        <v>0.38709677419354838</v>
      </c>
    </row>
    <row r="12" spans="1:9" ht="18.75" x14ac:dyDescent="0.25">
      <c r="A12" s="121" t="s">
        <v>91</v>
      </c>
      <c r="B12" s="122">
        <v>76</v>
      </c>
      <c r="C12" s="122">
        <v>76</v>
      </c>
      <c r="D12" s="112">
        <f t="shared" si="0"/>
        <v>30.400000000000002</v>
      </c>
      <c r="E12" s="123">
        <v>30</v>
      </c>
      <c r="F12" s="118">
        <v>12</v>
      </c>
      <c r="G12" s="115">
        <f t="shared" si="1"/>
        <v>0.38709677419354838</v>
      </c>
      <c r="H12" s="124">
        <v>18</v>
      </c>
      <c r="I12" s="120">
        <f t="shared" si="2"/>
        <v>0.58064516129032262</v>
      </c>
    </row>
    <row r="13" spans="1:9" ht="18.75" x14ac:dyDescent="0.25">
      <c r="A13" s="121" t="s">
        <v>92</v>
      </c>
      <c r="B13" s="122">
        <v>94</v>
      </c>
      <c r="C13" s="122">
        <v>94</v>
      </c>
      <c r="D13" s="112">
        <f t="shared" si="0"/>
        <v>37.6</v>
      </c>
      <c r="E13" s="123">
        <v>38</v>
      </c>
      <c r="F13" s="118">
        <v>15</v>
      </c>
      <c r="G13" s="115">
        <f t="shared" si="1"/>
        <v>0.4838709677419355</v>
      </c>
      <c r="H13" s="124">
        <v>23</v>
      </c>
      <c r="I13" s="120">
        <f t="shared" si="2"/>
        <v>0.74193548387096775</v>
      </c>
    </row>
    <row r="14" spans="1:9" ht="18.75" x14ac:dyDescent="0.25">
      <c r="A14" s="121" t="s">
        <v>93</v>
      </c>
      <c r="B14" s="122">
        <v>126</v>
      </c>
      <c r="C14" s="122">
        <v>126</v>
      </c>
      <c r="D14" s="112">
        <f t="shared" si="0"/>
        <v>50.400000000000006</v>
      </c>
      <c r="E14" s="123">
        <v>50</v>
      </c>
      <c r="F14" s="118">
        <v>20</v>
      </c>
      <c r="G14" s="115">
        <f t="shared" si="1"/>
        <v>0.64516129032258063</v>
      </c>
      <c r="H14" s="124">
        <v>30</v>
      </c>
      <c r="I14" s="120">
        <f t="shared" si="2"/>
        <v>0.967741935483871</v>
      </c>
    </row>
    <row r="15" spans="1:9" ht="18.75" x14ac:dyDescent="0.25">
      <c r="A15" s="121" t="s">
        <v>94</v>
      </c>
      <c r="B15" s="122">
        <v>48</v>
      </c>
      <c r="C15" s="125">
        <v>62</v>
      </c>
      <c r="D15" s="112">
        <f t="shared" si="0"/>
        <v>24.8</v>
      </c>
      <c r="E15" s="123">
        <v>25</v>
      </c>
      <c r="F15" s="118">
        <v>10</v>
      </c>
      <c r="G15" s="115">
        <f t="shared" si="1"/>
        <v>0.32258064516129031</v>
      </c>
      <c r="H15" s="124">
        <v>15</v>
      </c>
      <c r="I15" s="120">
        <f t="shared" si="2"/>
        <v>0.4838709677419355</v>
      </c>
    </row>
    <row r="16" spans="1:9" ht="18.75" x14ac:dyDescent="0.25">
      <c r="A16" s="121" t="s">
        <v>95</v>
      </c>
      <c r="B16" s="122">
        <v>96</v>
      </c>
      <c r="C16" s="125">
        <v>116</v>
      </c>
      <c r="D16" s="112">
        <f t="shared" si="0"/>
        <v>46.400000000000006</v>
      </c>
      <c r="E16" s="123">
        <v>46</v>
      </c>
      <c r="F16" s="118">
        <v>18</v>
      </c>
      <c r="G16" s="115">
        <f t="shared" si="1"/>
        <v>0.58064516129032262</v>
      </c>
      <c r="H16" s="124">
        <v>28</v>
      </c>
      <c r="I16" s="120">
        <f t="shared" si="2"/>
        <v>0.90322580645161288</v>
      </c>
    </row>
    <row r="17" spans="1:9" ht="18.75" x14ac:dyDescent="0.25">
      <c r="A17" s="121" t="s">
        <v>96</v>
      </c>
      <c r="B17" s="122">
        <v>96</v>
      </c>
      <c r="C17" s="125">
        <v>116</v>
      </c>
      <c r="D17" s="112">
        <f t="shared" si="0"/>
        <v>46.400000000000006</v>
      </c>
      <c r="E17" s="123">
        <v>47</v>
      </c>
      <c r="F17" s="118">
        <v>19</v>
      </c>
      <c r="G17" s="115">
        <f t="shared" si="1"/>
        <v>0.61290322580645162</v>
      </c>
      <c r="H17" s="124">
        <v>28</v>
      </c>
      <c r="I17" s="120">
        <f t="shared" si="2"/>
        <v>0.90322580645161288</v>
      </c>
    </row>
    <row r="18" spans="1:9" ht="18.75" x14ac:dyDescent="0.25">
      <c r="A18" s="121" t="s">
        <v>97</v>
      </c>
      <c r="B18" s="122">
        <v>94</v>
      </c>
      <c r="C18" s="125">
        <v>114</v>
      </c>
      <c r="D18" s="112">
        <f t="shared" si="0"/>
        <v>45.6</v>
      </c>
      <c r="E18" s="123">
        <v>46</v>
      </c>
      <c r="F18" s="118">
        <v>18</v>
      </c>
      <c r="G18" s="115">
        <f t="shared" si="1"/>
        <v>0.58064516129032262</v>
      </c>
      <c r="H18" s="124">
        <v>28</v>
      </c>
      <c r="I18" s="120">
        <f t="shared" si="2"/>
        <v>0.90322580645161288</v>
      </c>
    </row>
    <row r="19" spans="1:9" ht="19.5" x14ac:dyDescent="0.25">
      <c r="A19" s="126" t="s">
        <v>98</v>
      </c>
      <c r="B19" s="127">
        <f t="shared" ref="B19:I19" si="3">SUM(B7:B18)</f>
        <v>1011</v>
      </c>
      <c r="C19" s="127">
        <f t="shared" si="3"/>
        <v>1085</v>
      </c>
      <c r="D19" s="127">
        <f t="shared" si="3"/>
        <v>434.00000000000011</v>
      </c>
      <c r="E19" s="127">
        <f t="shared" si="3"/>
        <v>435</v>
      </c>
      <c r="F19" s="127">
        <f t="shared" si="3"/>
        <v>187</v>
      </c>
      <c r="G19" s="127">
        <f t="shared" si="3"/>
        <v>6.0322580645161308</v>
      </c>
      <c r="H19" s="127">
        <f t="shared" si="3"/>
        <v>248</v>
      </c>
      <c r="I19" s="127">
        <f t="shared" si="3"/>
        <v>8</v>
      </c>
    </row>
    <row r="20" spans="1:9" ht="15.75" x14ac:dyDescent="0.25">
      <c r="A20" s="92"/>
      <c r="B20" s="128">
        <f>1085-1011</f>
        <v>74</v>
      </c>
      <c r="C20" s="128"/>
      <c r="D20" s="128"/>
      <c r="E20" s="128"/>
      <c r="F20" s="129">
        <f>SUM(F19+H19)</f>
        <v>435</v>
      </c>
      <c r="G20" s="130"/>
      <c r="H20" s="131"/>
      <c r="I20" s="132">
        <f>SUM(G19+I19)</f>
        <v>14.032258064516132</v>
      </c>
    </row>
    <row r="21" spans="1:9" ht="15.75" x14ac:dyDescent="0.25">
      <c r="A21" s="92"/>
      <c r="B21" s="128"/>
      <c r="C21" s="128"/>
      <c r="D21" s="128"/>
      <c r="E21" s="128"/>
      <c r="F21" s="133"/>
      <c r="G21" s="133"/>
      <c r="H21" s="133"/>
      <c r="I21" s="133"/>
    </row>
  </sheetData>
  <mergeCells count="11">
    <mergeCell ref="F20:H20"/>
    <mergeCell ref="A2:H2"/>
    <mergeCell ref="A3:F3"/>
    <mergeCell ref="A4:A6"/>
    <mergeCell ref="B4:C4"/>
    <mergeCell ref="D4:I4"/>
    <mergeCell ref="B5:B6"/>
    <mergeCell ref="C5:C6"/>
    <mergeCell ref="D5:D6"/>
    <mergeCell ref="E5:E6"/>
    <mergeCell ref="F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605E-360F-42DD-ABA4-B8B7617843E7}">
  <dimension ref="A1:H19"/>
  <sheetViews>
    <sheetView workbookViewId="0">
      <selection activeCell="J17" sqref="J17"/>
    </sheetView>
  </sheetViews>
  <sheetFormatPr defaultRowHeight="15" x14ac:dyDescent="0.25"/>
  <cols>
    <col min="1" max="1" width="53.28515625" style="157" customWidth="1"/>
    <col min="2" max="2" width="12.140625" style="157" customWidth="1"/>
    <col min="3" max="3" width="12.42578125" style="157" customWidth="1"/>
    <col min="4" max="4" width="12.5703125" style="157" customWidth="1"/>
    <col min="5" max="5" width="10.5703125" style="157" customWidth="1"/>
    <col min="6" max="6" width="15" style="157" customWidth="1"/>
    <col min="7" max="7" width="12.42578125" style="157" customWidth="1"/>
    <col min="8" max="16384" width="9.140625" style="157"/>
  </cols>
  <sheetData>
    <row r="1" spans="1:8" ht="22.5" x14ac:dyDescent="0.25">
      <c r="A1" s="134" t="s">
        <v>99</v>
      </c>
      <c r="B1" s="134"/>
      <c r="C1" s="134"/>
      <c r="D1" s="134"/>
      <c r="E1" s="134"/>
      <c r="F1" s="134"/>
      <c r="G1" s="134"/>
      <c r="H1" s="134"/>
    </row>
    <row r="2" spans="1:8" ht="15.75" x14ac:dyDescent="0.25">
      <c r="A2" s="135"/>
      <c r="B2" s="136" t="s">
        <v>100</v>
      </c>
      <c r="C2" s="136"/>
      <c r="D2" s="136"/>
      <c r="E2" s="137" t="s">
        <v>85</v>
      </c>
      <c r="F2" s="137"/>
      <c r="G2" s="137"/>
      <c r="H2" s="138" t="s">
        <v>101</v>
      </c>
    </row>
    <row r="3" spans="1:8" ht="56.25" x14ac:dyDescent="0.25">
      <c r="A3" s="139" t="s">
        <v>0</v>
      </c>
      <c r="B3" s="140" t="s">
        <v>67</v>
      </c>
      <c r="C3" s="141" t="s">
        <v>102</v>
      </c>
      <c r="D3" s="142" t="s">
        <v>39</v>
      </c>
      <c r="E3" s="140" t="s">
        <v>67</v>
      </c>
      <c r="F3" s="141" t="s">
        <v>102</v>
      </c>
      <c r="G3" s="142" t="s">
        <v>39</v>
      </c>
      <c r="H3" s="138"/>
    </row>
    <row r="4" spans="1:8" ht="15.75" x14ac:dyDescent="0.25">
      <c r="A4" s="143" t="s">
        <v>86</v>
      </c>
      <c r="B4" s="115">
        <v>25</v>
      </c>
      <c r="C4" s="115">
        <v>0</v>
      </c>
      <c r="D4" s="115">
        <v>0</v>
      </c>
      <c r="E4" s="115">
        <v>0.8</v>
      </c>
      <c r="F4" s="115">
        <v>0</v>
      </c>
      <c r="G4" s="115">
        <v>0</v>
      </c>
      <c r="H4" s="144">
        <v>25</v>
      </c>
    </row>
    <row r="5" spans="1:8" ht="15.75" x14ac:dyDescent="0.25">
      <c r="A5" s="145" t="s">
        <v>103</v>
      </c>
      <c r="B5" s="146">
        <f t="shared" ref="B5:G5" si="0">SUM(B6:B14)</f>
        <v>108</v>
      </c>
      <c r="C5" s="146">
        <f t="shared" si="0"/>
        <v>38</v>
      </c>
      <c r="D5" s="146">
        <f t="shared" si="0"/>
        <v>35</v>
      </c>
      <c r="E5" s="146">
        <f t="shared" si="0"/>
        <v>3.4838709677419351</v>
      </c>
      <c r="F5" s="146">
        <f t="shared" si="0"/>
        <v>1.2258064516129032</v>
      </c>
      <c r="G5" s="146">
        <f t="shared" si="0"/>
        <v>1.1290322580645162</v>
      </c>
      <c r="H5" s="147">
        <f>SUM(B5+C5+D5)</f>
        <v>181</v>
      </c>
    </row>
    <row r="6" spans="1:8" ht="15.75" x14ac:dyDescent="0.25">
      <c r="A6" s="148" t="s">
        <v>104</v>
      </c>
      <c r="B6" s="112">
        <v>10</v>
      </c>
      <c r="C6" s="112">
        <v>6</v>
      </c>
      <c r="D6" s="149">
        <v>35</v>
      </c>
      <c r="E6" s="112">
        <f>B6/31</f>
        <v>0.32258064516129031</v>
      </c>
      <c r="F6" s="112">
        <f>C6/31</f>
        <v>0.19354838709677419</v>
      </c>
      <c r="G6" s="149">
        <f>D6/31</f>
        <v>1.1290322580645162</v>
      </c>
      <c r="H6" s="150"/>
    </row>
    <row r="7" spans="1:8" ht="15.75" x14ac:dyDescent="0.25">
      <c r="A7" s="148" t="s">
        <v>105</v>
      </c>
      <c r="B7" s="112">
        <v>7</v>
      </c>
      <c r="C7" s="112">
        <v>3</v>
      </c>
      <c r="D7" s="149"/>
      <c r="E7" s="112">
        <f t="shared" ref="E7:F18" si="1">B7/31</f>
        <v>0.22580645161290322</v>
      </c>
      <c r="F7" s="112">
        <f t="shared" si="1"/>
        <v>9.6774193548387094E-2</v>
      </c>
      <c r="G7" s="149"/>
      <c r="H7" s="150"/>
    </row>
    <row r="8" spans="1:8" ht="15.75" x14ac:dyDescent="0.25">
      <c r="A8" s="148" t="s">
        <v>106</v>
      </c>
      <c r="B8" s="112">
        <v>10</v>
      </c>
      <c r="C8" s="112">
        <v>0</v>
      </c>
      <c r="D8" s="149"/>
      <c r="E8" s="112">
        <f t="shared" si="1"/>
        <v>0.32258064516129031</v>
      </c>
      <c r="F8" s="112">
        <f t="shared" si="1"/>
        <v>0</v>
      </c>
      <c r="G8" s="149"/>
      <c r="H8" s="150"/>
    </row>
    <row r="9" spans="1:8" ht="15.75" x14ac:dyDescent="0.25">
      <c r="A9" s="11" t="s">
        <v>107</v>
      </c>
      <c r="B9" s="112">
        <v>22</v>
      </c>
      <c r="C9" s="112">
        <v>18</v>
      </c>
      <c r="D9" s="149"/>
      <c r="E9" s="112">
        <f t="shared" si="1"/>
        <v>0.70967741935483875</v>
      </c>
      <c r="F9" s="112">
        <f t="shared" si="1"/>
        <v>0.58064516129032262</v>
      </c>
      <c r="G9" s="149"/>
      <c r="H9" s="150"/>
    </row>
    <row r="10" spans="1:8" ht="15.75" x14ac:dyDescent="0.25">
      <c r="A10" s="148" t="s">
        <v>108</v>
      </c>
      <c r="B10" s="112">
        <v>25</v>
      </c>
      <c r="C10" s="112">
        <v>3</v>
      </c>
      <c r="D10" s="149"/>
      <c r="E10" s="112">
        <f t="shared" si="1"/>
        <v>0.80645161290322576</v>
      </c>
      <c r="F10" s="112">
        <f t="shared" si="1"/>
        <v>9.6774193548387094E-2</v>
      </c>
      <c r="G10" s="149"/>
      <c r="H10" s="150"/>
    </row>
    <row r="11" spans="1:8" ht="15.75" x14ac:dyDescent="0.25">
      <c r="A11" s="148" t="s">
        <v>109</v>
      </c>
      <c r="B11" s="112">
        <v>4</v>
      </c>
      <c r="C11" s="112">
        <v>2</v>
      </c>
      <c r="D11" s="149"/>
      <c r="E11" s="112">
        <f t="shared" si="1"/>
        <v>0.12903225806451613</v>
      </c>
      <c r="F11" s="112">
        <f t="shared" si="1"/>
        <v>6.4516129032258063E-2</v>
      </c>
      <c r="G11" s="149"/>
      <c r="H11" s="150"/>
    </row>
    <row r="12" spans="1:8" ht="15.75" x14ac:dyDescent="0.25">
      <c r="A12" s="148" t="s">
        <v>110</v>
      </c>
      <c r="B12" s="112">
        <v>26</v>
      </c>
      <c r="C12" s="112">
        <v>6</v>
      </c>
      <c r="D12" s="149"/>
      <c r="E12" s="112">
        <f t="shared" si="1"/>
        <v>0.83870967741935487</v>
      </c>
      <c r="F12" s="112">
        <f t="shared" si="1"/>
        <v>0.19354838709677419</v>
      </c>
      <c r="G12" s="149"/>
      <c r="H12" s="150"/>
    </row>
    <row r="13" spans="1:8" ht="15.75" x14ac:dyDescent="0.25">
      <c r="A13" s="148" t="s">
        <v>111</v>
      </c>
      <c r="B13" s="112">
        <v>2</v>
      </c>
      <c r="C13" s="112">
        <v>0</v>
      </c>
      <c r="D13" s="149"/>
      <c r="E13" s="112">
        <f t="shared" si="1"/>
        <v>6.4516129032258063E-2</v>
      </c>
      <c r="F13" s="112">
        <f t="shared" si="1"/>
        <v>0</v>
      </c>
      <c r="G13" s="149"/>
      <c r="H13" s="150"/>
    </row>
    <row r="14" spans="1:8" ht="15.75" x14ac:dyDescent="0.25">
      <c r="A14" s="148" t="s">
        <v>112</v>
      </c>
      <c r="B14" s="112">
        <v>2</v>
      </c>
      <c r="C14" s="112">
        <v>0</v>
      </c>
      <c r="D14" s="149"/>
      <c r="E14" s="112">
        <f t="shared" si="1"/>
        <v>6.4516129032258063E-2</v>
      </c>
      <c r="F14" s="112">
        <f t="shared" si="1"/>
        <v>0</v>
      </c>
      <c r="G14" s="149"/>
      <c r="H14" s="150"/>
    </row>
    <row r="15" spans="1:8" ht="15.75" x14ac:dyDescent="0.25">
      <c r="A15" s="151" t="s">
        <v>113</v>
      </c>
      <c r="B15" s="115">
        <v>13</v>
      </c>
      <c r="C15" s="115">
        <v>2</v>
      </c>
      <c r="D15" s="115">
        <v>0</v>
      </c>
      <c r="E15" s="115">
        <f t="shared" si="1"/>
        <v>0.41935483870967744</v>
      </c>
      <c r="F15" s="115">
        <f t="shared" si="1"/>
        <v>6.4516129032258063E-2</v>
      </c>
      <c r="G15" s="115">
        <f>D15/31</f>
        <v>0</v>
      </c>
      <c r="H15" s="144">
        <v>15</v>
      </c>
    </row>
    <row r="16" spans="1:8" ht="15.75" x14ac:dyDescent="0.25">
      <c r="A16" s="145" t="s">
        <v>114</v>
      </c>
      <c r="B16" s="115">
        <v>54</v>
      </c>
      <c r="C16" s="115">
        <v>15</v>
      </c>
      <c r="D16" s="115">
        <v>42</v>
      </c>
      <c r="E16" s="115">
        <f t="shared" si="1"/>
        <v>1.7419354838709677</v>
      </c>
      <c r="F16" s="115">
        <f t="shared" si="1"/>
        <v>0.4838709677419355</v>
      </c>
      <c r="G16" s="115">
        <f>D16/31</f>
        <v>1.3548387096774193</v>
      </c>
      <c r="H16" s="147">
        <f>SUM(B16+C16+D16)</f>
        <v>111</v>
      </c>
    </row>
    <row r="17" spans="1:8" ht="15.75" x14ac:dyDescent="0.25">
      <c r="A17" s="145" t="s">
        <v>115</v>
      </c>
      <c r="B17" s="115">
        <v>38</v>
      </c>
      <c r="C17" s="115">
        <v>15</v>
      </c>
      <c r="D17" s="115">
        <v>28</v>
      </c>
      <c r="E17" s="115">
        <f t="shared" si="1"/>
        <v>1.2258064516129032</v>
      </c>
      <c r="F17" s="115">
        <f t="shared" si="1"/>
        <v>0.4838709677419355</v>
      </c>
      <c r="G17" s="115">
        <f>D17/31</f>
        <v>0.90322580645161288</v>
      </c>
      <c r="H17" s="147">
        <f>SUM(B17+C17+D17)</f>
        <v>81</v>
      </c>
    </row>
    <row r="18" spans="1:8" ht="15.75" x14ac:dyDescent="0.25">
      <c r="A18" s="145" t="s">
        <v>116</v>
      </c>
      <c r="B18" s="115">
        <v>25</v>
      </c>
      <c r="C18" s="115">
        <v>0</v>
      </c>
      <c r="D18" s="115">
        <v>5</v>
      </c>
      <c r="E18" s="115">
        <f t="shared" si="1"/>
        <v>0.80645161290322576</v>
      </c>
      <c r="F18" s="115">
        <f t="shared" si="1"/>
        <v>0</v>
      </c>
      <c r="G18" s="115"/>
      <c r="H18" s="147">
        <f>SUM(B18+C18+D18)</f>
        <v>30</v>
      </c>
    </row>
    <row r="19" spans="1:8" ht="15.75" x14ac:dyDescent="0.25">
      <c r="A19" s="152" t="s">
        <v>117</v>
      </c>
      <c r="B19" s="153">
        <f>SUM(B18+B17+B16+B15+B5+B4)</f>
        <v>263</v>
      </c>
      <c r="C19" s="153">
        <f>SUM(C18+C17+C16+C15+C5+C4)</f>
        <v>70</v>
      </c>
      <c r="D19" s="153">
        <f>SUM(D15:D18)+D5</f>
        <v>110</v>
      </c>
      <c r="E19" s="153"/>
      <c r="F19" s="153"/>
      <c r="G19" s="153"/>
      <c r="H19" s="154">
        <f>SUM(H18+H17+H16+H15+H5+H4)</f>
        <v>443</v>
      </c>
    </row>
  </sheetData>
  <mergeCells count="7">
    <mergeCell ref="A1:H1"/>
    <mergeCell ref="B2:D2"/>
    <mergeCell ref="E2:G2"/>
    <mergeCell ref="H2:H3"/>
    <mergeCell ref="D6:D14"/>
    <mergeCell ref="G6:G14"/>
    <mergeCell ref="H6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E8ED-8AC9-46AC-9858-0F6F84B54EBA}">
  <dimension ref="A1:K13"/>
  <sheetViews>
    <sheetView workbookViewId="0">
      <selection activeCell="E24" sqref="E24"/>
    </sheetView>
  </sheetViews>
  <sheetFormatPr defaultRowHeight="15" x14ac:dyDescent="0.25"/>
  <cols>
    <col min="1" max="1" width="65.140625" customWidth="1"/>
  </cols>
  <sheetData>
    <row r="1" spans="1:11" ht="18.75" x14ac:dyDescent="0.25">
      <c r="A1" s="158" t="s">
        <v>118</v>
      </c>
      <c r="B1" s="184" t="s">
        <v>136</v>
      </c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8.75" x14ac:dyDescent="0.25">
      <c r="A2" s="155" t="s">
        <v>58</v>
      </c>
      <c r="B2" s="161" t="s">
        <v>79</v>
      </c>
      <c r="C2" s="162"/>
      <c r="D2" s="161" t="s">
        <v>119</v>
      </c>
      <c r="E2" s="163"/>
      <c r="F2" s="163"/>
      <c r="G2" s="163"/>
      <c r="H2" s="163"/>
      <c r="I2" s="163"/>
      <c r="J2" s="163"/>
      <c r="K2" s="162"/>
    </row>
    <row r="3" spans="1:11" ht="31.5" x14ac:dyDescent="0.25">
      <c r="A3" s="155"/>
      <c r="B3" s="164" t="s">
        <v>120</v>
      </c>
      <c r="C3" s="164" t="s">
        <v>121</v>
      </c>
      <c r="D3" s="165">
        <v>0.4</v>
      </c>
      <c r="E3" s="89" t="s">
        <v>122</v>
      </c>
      <c r="F3" s="166" t="s">
        <v>67</v>
      </c>
      <c r="G3" s="166" t="s">
        <v>123</v>
      </c>
      <c r="H3" s="166" t="s">
        <v>124</v>
      </c>
      <c r="I3" s="166" t="s">
        <v>125</v>
      </c>
      <c r="J3" s="167" t="s">
        <v>126</v>
      </c>
      <c r="K3" s="89" t="s">
        <v>127</v>
      </c>
    </row>
    <row r="4" spans="1:11" ht="15.75" x14ac:dyDescent="0.25">
      <c r="A4" s="168" t="s">
        <v>128</v>
      </c>
      <c r="B4" s="169">
        <v>62</v>
      </c>
      <c r="C4" s="169">
        <v>62</v>
      </c>
      <c r="D4" s="82">
        <f>B4*0.4</f>
        <v>24.8</v>
      </c>
      <c r="E4" s="82">
        <v>25</v>
      </c>
      <c r="F4" s="170">
        <v>25</v>
      </c>
      <c r="G4" s="171">
        <f>F4/31</f>
        <v>0.80645161290322576</v>
      </c>
      <c r="H4" s="170"/>
      <c r="I4" s="170"/>
      <c r="J4" s="172"/>
      <c r="K4" s="82"/>
    </row>
    <row r="5" spans="1:11" ht="15.75" x14ac:dyDescent="0.25">
      <c r="A5" s="168" t="s">
        <v>129</v>
      </c>
      <c r="B5" s="156">
        <v>36</v>
      </c>
      <c r="C5" s="156">
        <v>74</v>
      </c>
      <c r="D5" s="82">
        <f>C5*0.4</f>
        <v>29.6</v>
      </c>
      <c r="E5" s="82">
        <v>30</v>
      </c>
      <c r="F5" s="170">
        <v>18</v>
      </c>
      <c r="G5" s="171">
        <f>F5/31</f>
        <v>0.58064516129032262</v>
      </c>
      <c r="H5" s="170">
        <v>12</v>
      </c>
      <c r="I5" s="171">
        <f>H5/31</f>
        <v>0.38709677419354838</v>
      </c>
      <c r="J5" s="172">
        <v>0</v>
      </c>
      <c r="K5" s="82"/>
    </row>
    <row r="6" spans="1:11" ht="15.75" x14ac:dyDescent="0.25">
      <c r="A6" s="81" t="s">
        <v>130</v>
      </c>
      <c r="B6" s="82">
        <v>54</v>
      </c>
      <c r="C6" s="82">
        <v>72</v>
      </c>
      <c r="D6" s="82">
        <f t="shared" ref="D6:D11" si="0">C6*0.4</f>
        <v>28.8</v>
      </c>
      <c r="E6" s="82">
        <v>29</v>
      </c>
      <c r="F6" s="170">
        <v>27</v>
      </c>
      <c r="G6" s="171">
        <f t="shared" ref="G6:G11" si="1">F6/31</f>
        <v>0.87096774193548387</v>
      </c>
      <c r="H6" s="170">
        <v>2</v>
      </c>
      <c r="I6" s="171">
        <f t="shared" ref="I6:I7" si="2">H6/31</f>
        <v>6.4516129032258063E-2</v>
      </c>
      <c r="J6" s="172">
        <v>0</v>
      </c>
      <c r="K6" s="82"/>
    </row>
    <row r="7" spans="1:11" ht="15.75" x14ac:dyDescent="0.25">
      <c r="A7" s="81" t="s">
        <v>131</v>
      </c>
      <c r="B7" s="82">
        <v>36</v>
      </c>
      <c r="C7" s="82">
        <v>54</v>
      </c>
      <c r="D7" s="82">
        <f>C7*0.4</f>
        <v>21.6</v>
      </c>
      <c r="E7" s="82">
        <v>22</v>
      </c>
      <c r="F7" s="170">
        <v>13</v>
      </c>
      <c r="G7" s="171">
        <f t="shared" si="1"/>
        <v>0.41935483870967744</v>
      </c>
      <c r="H7" s="170">
        <v>9</v>
      </c>
      <c r="I7" s="171">
        <f t="shared" si="2"/>
        <v>0.29032258064516131</v>
      </c>
      <c r="J7" s="172">
        <v>0</v>
      </c>
      <c r="K7" s="82"/>
    </row>
    <row r="8" spans="1:11" ht="15.75" x14ac:dyDescent="0.25">
      <c r="A8" s="81" t="s">
        <v>132</v>
      </c>
      <c r="B8" s="82">
        <v>126</v>
      </c>
      <c r="C8" s="82">
        <v>126</v>
      </c>
      <c r="D8" s="82">
        <f t="shared" si="0"/>
        <v>50.400000000000006</v>
      </c>
      <c r="E8" s="82">
        <v>50</v>
      </c>
      <c r="F8" s="173">
        <v>13</v>
      </c>
      <c r="G8" s="174">
        <f t="shared" si="1"/>
        <v>0.41935483870967744</v>
      </c>
      <c r="H8" s="173"/>
      <c r="I8" s="173"/>
      <c r="J8" s="172">
        <v>37</v>
      </c>
      <c r="K8" s="83">
        <f>J8/31</f>
        <v>1.1935483870967742</v>
      </c>
    </row>
    <row r="9" spans="1:11" ht="15.75" x14ac:dyDescent="0.25">
      <c r="A9" s="81" t="s">
        <v>133</v>
      </c>
      <c r="B9" s="175">
        <v>481</v>
      </c>
      <c r="C9" s="82">
        <v>401</v>
      </c>
      <c r="D9" s="82">
        <f t="shared" si="0"/>
        <v>160.4</v>
      </c>
      <c r="E9" s="82">
        <v>161</v>
      </c>
      <c r="F9" s="173">
        <v>19</v>
      </c>
      <c r="G9" s="174">
        <f t="shared" si="1"/>
        <v>0.61290322580645162</v>
      </c>
      <c r="H9" s="173"/>
      <c r="I9" s="173"/>
      <c r="J9" s="172">
        <v>142</v>
      </c>
      <c r="K9" s="83">
        <f t="shared" ref="K9:K11" si="3">J9/31</f>
        <v>4.580645161290323</v>
      </c>
    </row>
    <row r="10" spans="1:11" ht="15.75" x14ac:dyDescent="0.25">
      <c r="A10" s="176" t="s">
        <v>134</v>
      </c>
      <c r="B10" s="177"/>
      <c r="C10" s="178">
        <v>80</v>
      </c>
      <c r="D10" s="178">
        <f t="shared" si="0"/>
        <v>32</v>
      </c>
      <c r="E10" s="178">
        <v>32</v>
      </c>
      <c r="F10" s="179">
        <v>32</v>
      </c>
      <c r="G10" s="180">
        <f t="shared" si="1"/>
        <v>1.032258064516129</v>
      </c>
      <c r="H10" s="179"/>
      <c r="I10" s="179"/>
      <c r="J10" s="181">
        <v>0</v>
      </c>
      <c r="K10" s="83">
        <f t="shared" si="3"/>
        <v>0</v>
      </c>
    </row>
    <row r="11" spans="1:11" ht="15.75" x14ac:dyDescent="0.25">
      <c r="A11" s="81" t="s">
        <v>135</v>
      </c>
      <c r="B11" s="82">
        <v>216</v>
      </c>
      <c r="C11" s="82">
        <v>216</v>
      </c>
      <c r="D11" s="82">
        <f t="shared" si="0"/>
        <v>86.4</v>
      </c>
      <c r="E11" s="82">
        <v>86</v>
      </c>
      <c r="F11" s="173">
        <v>0</v>
      </c>
      <c r="G11" s="174">
        <f t="shared" si="1"/>
        <v>0</v>
      </c>
      <c r="H11" s="173"/>
      <c r="I11" s="173"/>
      <c r="J11" s="172">
        <v>86</v>
      </c>
      <c r="K11" s="83">
        <f t="shared" si="3"/>
        <v>2.774193548387097</v>
      </c>
    </row>
    <row r="12" spans="1:11" ht="15.75" x14ac:dyDescent="0.25">
      <c r="A12" s="81" t="s">
        <v>76</v>
      </c>
      <c r="B12" s="182">
        <f>SUM(B4:B11)</f>
        <v>1011</v>
      </c>
      <c r="C12" s="182">
        <f>SUM(C4:C11)</f>
        <v>1085</v>
      </c>
      <c r="D12" s="182">
        <f>SUM(D5:D11)</f>
        <v>409.20000000000005</v>
      </c>
      <c r="E12" s="182">
        <f>SUM(E4:E11)</f>
        <v>435</v>
      </c>
      <c r="F12" s="182">
        <f>SUM(F4:F11)</f>
        <v>147</v>
      </c>
      <c r="G12" s="183">
        <f t="shared" ref="G12:K12" si="4">SUM(G5:G11)</f>
        <v>3.935483870967742</v>
      </c>
      <c r="H12" s="182">
        <f t="shared" si="4"/>
        <v>23</v>
      </c>
      <c r="I12" s="183">
        <f t="shared" si="4"/>
        <v>0.74193548387096775</v>
      </c>
      <c r="J12" s="182">
        <f t="shared" si="4"/>
        <v>265</v>
      </c>
      <c r="K12" s="183">
        <f t="shared" si="4"/>
        <v>8.5483870967741939</v>
      </c>
    </row>
    <row r="13" spans="1:11" ht="15.75" x14ac:dyDescent="0.25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</row>
  </sheetData>
  <mergeCells count="5">
    <mergeCell ref="B1:K1"/>
    <mergeCell ref="A2:A3"/>
    <mergeCell ref="B2:C2"/>
    <mergeCell ref="D2:K2"/>
    <mergeCell ref="B9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891A-C9CB-4AAB-97F4-FE6B0C2ECECE}">
  <dimension ref="A1:E58"/>
  <sheetViews>
    <sheetView topLeftCell="A13" workbookViewId="0">
      <selection activeCell="G34" sqref="G34"/>
    </sheetView>
  </sheetViews>
  <sheetFormatPr defaultRowHeight="15" x14ac:dyDescent="0.25"/>
  <cols>
    <col min="1" max="1" width="65.7109375" customWidth="1"/>
    <col min="2" max="2" width="15.140625" customWidth="1"/>
    <col min="3" max="3" width="10.5703125" bestFit="1" customWidth="1"/>
    <col min="5" max="5" width="26.42578125" customWidth="1"/>
  </cols>
  <sheetData>
    <row r="1" spans="1:5" x14ac:dyDescent="0.25">
      <c r="A1" s="230" t="s">
        <v>137</v>
      </c>
      <c r="B1" s="230"/>
      <c r="C1" s="230"/>
      <c r="D1" s="230"/>
      <c r="E1" s="230"/>
    </row>
    <row r="2" spans="1:5" x14ac:dyDescent="0.25">
      <c r="A2" s="230"/>
      <c r="B2" s="230"/>
      <c r="C2" s="230"/>
      <c r="D2" s="230"/>
      <c r="E2" s="230"/>
    </row>
    <row r="3" spans="1:5" ht="18.75" customHeight="1" x14ac:dyDescent="0.25">
      <c r="A3" s="231"/>
      <c r="B3" s="231"/>
      <c r="C3" s="231"/>
      <c r="D3" s="231"/>
      <c r="E3" s="231"/>
    </row>
    <row r="4" spans="1:5" ht="18.75" x14ac:dyDescent="0.3">
      <c r="A4" s="139" t="s">
        <v>0</v>
      </c>
      <c r="B4" s="140" t="s">
        <v>67</v>
      </c>
      <c r="C4" s="185" t="s">
        <v>68</v>
      </c>
      <c r="D4" s="186"/>
      <c r="E4" s="187" t="s">
        <v>138</v>
      </c>
    </row>
    <row r="5" spans="1:5" x14ac:dyDescent="0.25">
      <c r="C5" s="188"/>
      <c r="D5" s="189"/>
      <c r="E5" s="190"/>
    </row>
    <row r="6" spans="1:5" ht="20.25" x14ac:dyDescent="0.25">
      <c r="A6" s="194" t="s">
        <v>86</v>
      </c>
      <c r="B6" s="192">
        <v>0.8</v>
      </c>
      <c r="C6" s="31"/>
      <c r="D6" s="31"/>
      <c r="E6" s="193">
        <v>28.8</v>
      </c>
    </row>
    <row r="7" spans="1:5" ht="18.75" x14ac:dyDescent="0.3">
      <c r="A7" s="194" t="s">
        <v>139</v>
      </c>
      <c r="B7" s="195">
        <v>0.1</v>
      </c>
      <c r="C7" s="196"/>
      <c r="D7" s="197"/>
      <c r="E7" s="198">
        <v>7.2</v>
      </c>
    </row>
    <row r="8" spans="1:5" ht="18.75" x14ac:dyDescent="0.3">
      <c r="A8" s="199" t="s">
        <v>140</v>
      </c>
      <c r="B8" s="196"/>
      <c r="C8" s="200">
        <v>0.1</v>
      </c>
      <c r="D8" s="200"/>
      <c r="E8" s="198"/>
    </row>
    <row r="9" spans="1:5" ht="18.75" x14ac:dyDescent="0.3">
      <c r="A9" s="199" t="s">
        <v>141</v>
      </c>
      <c r="B9" s="196"/>
      <c r="C9" s="200"/>
      <c r="D9" s="200">
        <v>0.1</v>
      </c>
      <c r="E9" s="198"/>
    </row>
    <row r="10" spans="1:5" ht="18.75" x14ac:dyDescent="0.3">
      <c r="A10" s="194" t="s">
        <v>142</v>
      </c>
      <c r="B10" s="195">
        <v>0.2</v>
      </c>
      <c r="C10" s="196"/>
      <c r="D10" s="197"/>
      <c r="E10" s="198">
        <v>7.2</v>
      </c>
    </row>
    <row r="11" spans="1:5" ht="18.75" x14ac:dyDescent="0.3">
      <c r="A11" s="194" t="s">
        <v>143</v>
      </c>
      <c r="B11" s="195">
        <v>0.2</v>
      </c>
      <c r="C11" s="196"/>
      <c r="D11" s="197"/>
      <c r="E11" s="198">
        <v>7.2</v>
      </c>
    </row>
    <row r="12" spans="1:5" ht="18.75" customHeight="1" x14ac:dyDescent="0.3">
      <c r="A12" s="201" t="s">
        <v>144</v>
      </c>
      <c r="B12" s="195">
        <v>0.2</v>
      </c>
      <c r="C12" s="202"/>
      <c r="D12" s="203"/>
      <c r="E12" s="198">
        <v>7.2</v>
      </c>
    </row>
    <row r="13" spans="1:5" ht="18.75" x14ac:dyDescent="0.3">
      <c r="A13" s="194" t="s">
        <v>145</v>
      </c>
      <c r="B13" s="195">
        <v>0.4</v>
      </c>
      <c r="C13" s="196"/>
      <c r="D13" s="197"/>
      <c r="E13" s="198">
        <v>14.4</v>
      </c>
    </row>
    <row r="14" spans="1:5" ht="18.75" x14ac:dyDescent="0.3">
      <c r="A14" s="194" t="s">
        <v>146</v>
      </c>
      <c r="B14" s="195">
        <v>0.17</v>
      </c>
      <c r="C14" s="196"/>
      <c r="D14" s="197"/>
      <c r="E14" s="198">
        <v>6.4</v>
      </c>
    </row>
    <row r="15" spans="1:5" ht="18.75" x14ac:dyDescent="0.3">
      <c r="A15" s="194" t="s">
        <v>147</v>
      </c>
      <c r="B15" s="195">
        <v>0.17</v>
      </c>
      <c r="C15" s="204"/>
      <c r="D15" s="205"/>
      <c r="E15" s="198">
        <v>6.4</v>
      </c>
    </row>
    <row r="16" spans="1:5" ht="18.75" x14ac:dyDescent="0.3">
      <c r="A16" s="194" t="s">
        <v>28</v>
      </c>
      <c r="B16" s="195">
        <v>0.17</v>
      </c>
      <c r="C16" s="206"/>
      <c r="D16" s="207"/>
      <c r="E16" s="198">
        <v>6.4</v>
      </c>
    </row>
    <row r="17" spans="1:5" ht="18.75" x14ac:dyDescent="0.3">
      <c r="A17" s="194" t="s">
        <v>148</v>
      </c>
      <c r="B17" s="208">
        <v>0.35</v>
      </c>
      <c r="C17" s="206"/>
      <c r="D17" s="207"/>
      <c r="E17" s="209">
        <v>12.8</v>
      </c>
    </row>
    <row r="18" spans="1:5" ht="18.75" x14ac:dyDescent="0.3">
      <c r="A18" s="194" t="s">
        <v>149</v>
      </c>
      <c r="B18" s="210">
        <v>0.6</v>
      </c>
      <c r="C18" s="206"/>
      <c r="D18" s="207"/>
      <c r="E18" s="211">
        <v>21.6</v>
      </c>
    </row>
    <row r="19" spans="1:5" ht="18.75" x14ac:dyDescent="0.3">
      <c r="A19" s="194" t="s">
        <v>150</v>
      </c>
      <c r="B19" s="208">
        <v>0.03</v>
      </c>
      <c r="C19" s="206"/>
      <c r="D19" s="207"/>
      <c r="E19" s="209">
        <v>12.8</v>
      </c>
    </row>
    <row r="20" spans="1:5" ht="19.5" x14ac:dyDescent="0.3">
      <c r="A20" s="212" t="s">
        <v>140</v>
      </c>
      <c r="B20" s="208"/>
      <c r="C20" s="213">
        <v>0.32</v>
      </c>
      <c r="D20" s="214"/>
      <c r="E20" s="209"/>
    </row>
    <row r="21" spans="1:5" ht="19.5" x14ac:dyDescent="0.3">
      <c r="A21" s="212" t="s">
        <v>141</v>
      </c>
      <c r="B21" s="208"/>
      <c r="C21" s="213"/>
      <c r="D21" s="214">
        <v>0.32</v>
      </c>
      <c r="E21" s="209"/>
    </row>
    <row r="22" spans="1:5" ht="18.75" x14ac:dyDescent="0.3">
      <c r="A22" s="194" t="s">
        <v>151</v>
      </c>
      <c r="B22" s="208">
        <v>0.17</v>
      </c>
      <c r="C22" s="206"/>
      <c r="D22" s="207"/>
      <c r="E22" s="209">
        <v>6.4</v>
      </c>
    </row>
    <row r="23" spans="1:5" ht="18.75" x14ac:dyDescent="0.3">
      <c r="A23" s="194" t="s">
        <v>152</v>
      </c>
      <c r="B23" s="208">
        <v>0.37</v>
      </c>
      <c r="C23" s="206"/>
      <c r="D23" s="207"/>
      <c r="E23" s="209">
        <v>13.6</v>
      </c>
    </row>
    <row r="24" spans="1:5" ht="18.75" x14ac:dyDescent="0.3">
      <c r="A24" s="194" t="s">
        <v>153</v>
      </c>
      <c r="B24" s="195">
        <v>0.4</v>
      </c>
      <c r="C24" s="196"/>
      <c r="D24" s="197"/>
      <c r="E24" s="198">
        <v>14.4</v>
      </c>
    </row>
    <row r="25" spans="1:5" ht="18.75" x14ac:dyDescent="0.3">
      <c r="A25" s="194" t="s">
        <v>154</v>
      </c>
      <c r="B25" s="195">
        <v>0.4</v>
      </c>
      <c r="C25" s="196"/>
      <c r="D25" s="197"/>
      <c r="E25" s="198">
        <v>14.4</v>
      </c>
    </row>
    <row r="26" spans="1:5" ht="18.75" x14ac:dyDescent="0.3">
      <c r="A26" s="194" t="s">
        <v>155</v>
      </c>
      <c r="B26" s="208">
        <v>0.43</v>
      </c>
      <c r="C26" s="206"/>
      <c r="D26" s="207"/>
      <c r="E26" s="209">
        <v>15.6</v>
      </c>
    </row>
    <row r="27" spans="1:5" ht="19.5" x14ac:dyDescent="0.3">
      <c r="A27" s="212" t="s">
        <v>140</v>
      </c>
      <c r="C27" s="215">
        <v>1.01</v>
      </c>
      <c r="D27" s="216"/>
      <c r="E27" s="209">
        <v>36.4</v>
      </c>
    </row>
    <row r="28" spans="1:5" ht="19.5" x14ac:dyDescent="0.3">
      <c r="A28" s="212" t="s">
        <v>141</v>
      </c>
      <c r="B28" s="208"/>
      <c r="C28" s="217"/>
      <c r="D28" s="215">
        <v>1.01</v>
      </c>
      <c r="E28" s="209"/>
    </row>
    <row r="29" spans="1:5" ht="18.75" x14ac:dyDescent="0.3">
      <c r="A29" s="194" t="s">
        <v>156</v>
      </c>
      <c r="B29" s="208">
        <v>0.43</v>
      </c>
      <c r="C29" s="206"/>
      <c r="D29" s="207"/>
      <c r="E29" s="209">
        <v>15.6</v>
      </c>
    </row>
    <row r="30" spans="1:5" ht="19.5" x14ac:dyDescent="0.3">
      <c r="A30" s="212" t="s">
        <v>140</v>
      </c>
      <c r="B30" s="208"/>
      <c r="C30" s="215">
        <v>1.05</v>
      </c>
      <c r="D30" s="216"/>
      <c r="E30" s="209"/>
    </row>
    <row r="31" spans="1:5" ht="19.5" x14ac:dyDescent="0.3">
      <c r="A31" s="212" t="s">
        <v>141</v>
      </c>
      <c r="C31" s="217"/>
      <c r="D31" s="215">
        <v>1.05</v>
      </c>
      <c r="E31" s="209">
        <v>38.799999999999997</v>
      </c>
    </row>
    <row r="32" spans="1:5" ht="18.75" x14ac:dyDescent="0.3">
      <c r="A32" s="194" t="s">
        <v>157</v>
      </c>
      <c r="B32" s="208">
        <v>0.3</v>
      </c>
      <c r="C32" s="206"/>
      <c r="D32" s="207"/>
      <c r="E32" s="209">
        <v>11</v>
      </c>
    </row>
    <row r="33" spans="1:5" ht="19.5" x14ac:dyDescent="0.3">
      <c r="A33" s="212" t="s">
        <v>140</v>
      </c>
      <c r="B33" s="208"/>
      <c r="C33" s="215">
        <v>0.3</v>
      </c>
      <c r="D33" s="216"/>
      <c r="E33" s="209"/>
    </row>
    <row r="34" spans="1:5" ht="19.5" x14ac:dyDescent="0.3">
      <c r="A34" s="212" t="s">
        <v>141</v>
      </c>
      <c r="C34" s="217"/>
      <c r="D34" s="215">
        <v>0.3</v>
      </c>
      <c r="E34" s="209">
        <v>11</v>
      </c>
    </row>
    <row r="35" spans="1:5" ht="18.75" x14ac:dyDescent="0.3">
      <c r="A35" s="194" t="s">
        <v>158</v>
      </c>
      <c r="B35" s="208">
        <v>0.26</v>
      </c>
      <c r="C35" s="206"/>
      <c r="D35" s="207"/>
      <c r="E35" s="209">
        <v>9.6</v>
      </c>
    </row>
    <row r="36" spans="1:5" ht="19.5" x14ac:dyDescent="0.3">
      <c r="A36" s="212" t="s">
        <v>140</v>
      </c>
      <c r="C36" s="215">
        <v>0.4</v>
      </c>
      <c r="D36" s="216"/>
      <c r="E36" s="209">
        <v>14.4</v>
      </c>
    </row>
    <row r="37" spans="1:5" ht="19.5" x14ac:dyDescent="0.3">
      <c r="A37" s="212" t="s">
        <v>141</v>
      </c>
      <c r="C37" s="215"/>
      <c r="D37" s="215">
        <v>0.4</v>
      </c>
      <c r="E37" s="209"/>
    </row>
    <row r="38" spans="1:5" ht="18.75" x14ac:dyDescent="0.3">
      <c r="A38" s="194" t="s">
        <v>159</v>
      </c>
      <c r="B38" s="208">
        <v>0.35</v>
      </c>
      <c r="C38" s="206"/>
      <c r="D38" s="207"/>
      <c r="E38" s="209">
        <v>12.6</v>
      </c>
    </row>
    <row r="39" spans="1:5" ht="19.5" x14ac:dyDescent="0.3">
      <c r="A39" s="212" t="s">
        <v>140</v>
      </c>
      <c r="B39" s="190"/>
      <c r="C39" s="215">
        <v>0.35</v>
      </c>
      <c r="D39" s="216"/>
      <c r="E39" s="209">
        <v>12.6</v>
      </c>
    </row>
    <row r="40" spans="1:5" ht="19.5" x14ac:dyDescent="0.3">
      <c r="A40" s="212" t="s">
        <v>141</v>
      </c>
      <c r="B40" s="190"/>
      <c r="C40" s="215"/>
      <c r="D40" s="215">
        <v>0.35</v>
      </c>
      <c r="E40" s="209"/>
    </row>
    <row r="41" spans="1:5" ht="18.75" x14ac:dyDescent="0.3">
      <c r="A41" s="194" t="s">
        <v>160</v>
      </c>
      <c r="B41" s="208">
        <v>0.21</v>
      </c>
      <c r="C41" s="206"/>
      <c r="D41" s="207"/>
      <c r="E41" s="209">
        <v>7.68</v>
      </c>
    </row>
    <row r="42" spans="1:5" ht="19.5" x14ac:dyDescent="0.3">
      <c r="A42" s="212" t="s">
        <v>140</v>
      </c>
      <c r="B42" s="208"/>
      <c r="C42" s="215">
        <v>0.32</v>
      </c>
      <c r="D42" s="216"/>
      <c r="E42" s="209">
        <v>11.52</v>
      </c>
    </row>
    <row r="43" spans="1:5" ht="19.5" x14ac:dyDescent="0.3">
      <c r="A43" s="212" t="s">
        <v>141</v>
      </c>
      <c r="B43" s="208"/>
      <c r="C43" s="215"/>
      <c r="D43" s="215">
        <v>0.32</v>
      </c>
      <c r="E43" s="209"/>
    </row>
    <row r="44" spans="1:5" ht="18.75" x14ac:dyDescent="0.3">
      <c r="A44" s="194" t="s">
        <v>161</v>
      </c>
      <c r="B44" s="208">
        <v>0.33</v>
      </c>
      <c r="C44" s="206"/>
      <c r="D44" s="207"/>
      <c r="E44" s="209">
        <v>12.16</v>
      </c>
    </row>
    <row r="45" spans="1:5" ht="19.5" x14ac:dyDescent="0.3">
      <c r="A45" s="212" t="s">
        <v>140</v>
      </c>
      <c r="C45" s="215">
        <v>0.5</v>
      </c>
      <c r="D45" s="215"/>
      <c r="E45" s="209">
        <v>18.239999999999998</v>
      </c>
    </row>
    <row r="46" spans="1:5" ht="19.5" x14ac:dyDescent="0.3">
      <c r="A46" s="212" t="s">
        <v>141</v>
      </c>
      <c r="B46" s="208"/>
      <c r="C46" s="215"/>
      <c r="D46" s="215">
        <v>0.5</v>
      </c>
      <c r="E46" s="209"/>
    </row>
    <row r="47" spans="1:5" ht="37.5" x14ac:dyDescent="0.3">
      <c r="A47" s="201" t="s">
        <v>162</v>
      </c>
      <c r="B47" s="208">
        <v>0.3</v>
      </c>
      <c r="C47" s="206"/>
      <c r="D47" s="207"/>
      <c r="E47" s="209">
        <v>10.88</v>
      </c>
    </row>
    <row r="48" spans="1:5" ht="19.5" x14ac:dyDescent="0.3">
      <c r="A48" s="212" t="s">
        <v>140</v>
      </c>
      <c r="B48" s="208"/>
      <c r="C48" s="218">
        <v>0.45</v>
      </c>
      <c r="D48" s="219"/>
      <c r="E48" s="209">
        <v>16.32</v>
      </c>
    </row>
    <row r="49" spans="1:5" ht="19.5" x14ac:dyDescent="0.3">
      <c r="A49" s="212" t="s">
        <v>141</v>
      </c>
      <c r="B49" s="208"/>
      <c r="C49" s="218"/>
      <c r="D49" s="219">
        <v>0.45</v>
      </c>
      <c r="E49" s="209"/>
    </row>
    <row r="50" spans="1:5" ht="19.5" x14ac:dyDescent="0.3">
      <c r="A50" s="194" t="s">
        <v>163</v>
      </c>
      <c r="B50" s="208">
        <v>0.5</v>
      </c>
      <c r="C50" s="218"/>
      <c r="D50" s="219"/>
      <c r="E50" s="209">
        <v>18.239999999999998</v>
      </c>
    </row>
    <row r="51" spans="1:5" ht="19.5" x14ac:dyDescent="0.3">
      <c r="A51" s="212" t="s">
        <v>140</v>
      </c>
      <c r="B51" s="208"/>
      <c r="C51" s="218">
        <v>0.33</v>
      </c>
      <c r="D51" s="219"/>
      <c r="E51" s="209">
        <v>12.16</v>
      </c>
    </row>
    <row r="52" spans="1:5" ht="19.5" x14ac:dyDescent="0.3">
      <c r="A52" s="212" t="s">
        <v>141</v>
      </c>
      <c r="B52" s="206"/>
      <c r="C52" s="206"/>
      <c r="D52" s="218">
        <v>0.33</v>
      </c>
      <c r="E52" s="209"/>
    </row>
    <row r="53" spans="1:5" ht="19.5" x14ac:dyDescent="0.3">
      <c r="A53" s="194" t="s">
        <v>158</v>
      </c>
      <c r="B53" s="208">
        <v>0.26</v>
      </c>
      <c r="C53" s="206"/>
      <c r="D53" s="219"/>
      <c r="E53" s="209">
        <v>9.6</v>
      </c>
    </row>
    <row r="54" spans="1:5" ht="19.5" x14ac:dyDescent="0.3">
      <c r="A54" s="212" t="s">
        <v>140</v>
      </c>
      <c r="C54" s="215">
        <v>0.4</v>
      </c>
      <c r="D54" s="219"/>
      <c r="E54" s="209">
        <v>14.4</v>
      </c>
    </row>
    <row r="55" spans="1:5" ht="19.5" x14ac:dyDescent="0.3">
      <c r="A55" s="212" t="s">
        <v>141</v>
      </c>
      <c r="B55" s="206"/>
      <c r="C55" s="206"/>
      <c r="D55" s="215">
        <v>0.4</v>
      </c>
      <c r="E55" s="220"/>
    </row>
    <row r="56" spans="1:5" ht="19.5" x14ac:dyDescent="0.3">
      <c r="A56" s="212"/>
      <c r="B56" s="206"/>
      <c r="C56" s="206"/>
      <c r="D56" s="219"/>
      <c r="E56" s="220"/>
    </row>
    <row r="57" spans="1:5" ht="19.5" x14ac:dyDescent="0.3">
      <c r="A57" s="221" t="s">
        <v>98</v>
      </c>
      <c r="B57" s="222">
        <v>8.1</v>
      </c>
      <c r="C57" s="223">
        <v>5.53</v>
      </c>
      <c r="D57" s="224"/>
      <c r="E57" s="220">
        <v>496</v>
      </c>
    </row>
    <row r="58" spans="1:5" ht="18.75" x14ac:dyDescent="0.3">
      <c r="A58" s="225" t="s">
        <v>164</v>
      </c>
      <c r="B58" s="226">
        <v>13.63</v>
      </c>
      <c r="C58" s="227"/>
      <c r="D58" s="228"/>
      <c r="E58" s="229"/>
    </row>
  </sheetData>
  <mergeCells count="4">
    <mergeCell ref="B58:C58"/>
    <mergeCell ref="A1:E3"/>
    <mergeCell ref="C4:D4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3C25-F247-4FAA-A2CF-9B0C189C0602}">
  <dimension ref="A1:E41"/>
  <sheetViews>
    <sheetView workbookViewId="0">
      <selection activeCell="L27" sqref="L27"/>
    </sheetView>
  </sheetViews>
  <sheetFormatPr defaultRowHeight="15" x14ac:dyDescent="0.25"/>
  <cols>
    <col min="1" max="1" width="56.7109375" customWidth="1"/>
    <col min="2" max="2" width="17.140625" customWidth="1"/>
    <col min="5" max="5" width="23" customWidth="1"/>
  </cols>
  <sheetData>
    <row r="1" spans="1:5" ht="15" customHeight="1" x14ac:dyDescent="0.25">
      <c r="A1" s="230" t="s">
        <v>165</v>
      </c>
      <c r="B1" s="230"/>
      <c r="C1" s="230"/>
      <c r="D1" s="230"/>
      <c r="E1" s="230"/>
    </row>
    <row r="2" spans="1:5" ht="15" customHeight="1" x14ac:dyDescent="0.25">
      <c r="A2" s="230"/>
      <c r="B2" s="230"/>
      <c r="C2" s="230"/>
      <c r="D2" s="230"/>
      <c r="E2" s="230"/>
    </row>
    <row r="3" spans="1:5" ht="18.75" customHeight="1" x14ac:dyDescent="0.25">
      <c r="A3" s="231"/>
      <c r="B3" s="231"/>
      <c r="C3" s="231"/>
      <c r="D3" s="231"/>
      <c r="E3" s="231"/>
    </row>
    <row r="4" spans="1:5" ht="18.75" x14ac:dyDescent="0.3">
      <c r="A4" s="139" t="s">
        <v>0</v>
      </c>
      <c r="B4" s="140" t="s">
        <v>67</v>
      </c>
      <c r="C4" s="185" t="s">
        <v>68</v>
      </c>
      <c r="D4" s="186"/>
      <c r="E4" s="187" t="s">
        <v>138</v>
      </c>
    </row>
    <row r="5" spans="1:5" x14ac:dyDescent="0.25">
      <c r="C5" s="188"/>
      <c r="D5" s="189"/>
      <c r="E5" s="190"/>
    </row>
    <row r="6" spans="1:5" ht="15.75" x14ac:dyDescent="0.25">
      <c r="A6" s="191" t="s">
        <v>166</v>
      </c>
      <c r="B6" s="232">
        <v>0.2</v>
      </c>
      <c r="C6" s="232"/>
      <c r="D6" s="233"/>
      <c r="E6" s="234">
        <v>6.4</v>
      </c>
    </row>
    <row r="7" spans="1:5" ht="31.5" x14ac:dyDescent="0.25">
      <c r="A7" s="235" t="s">
        <v>167</v>
      </c>
      <c r="B7" s="232"/>
      <c r="C7" s="232"/>
      <c r="D7" s="233"/>
      <c r="E7" s="234">
        <v>6.4</v>
      </c>
    </row>
    <row r="8" spans="1:5" ht="15.75" x14ac:dyDescent="0.25">
      <c r="A8" s="236" t="s">
        <v>140</v>
      </c>
      <c r="B8" s="232"/>
      <c r="C8" s="237">
        <v>0.2</v>
      </c>
      <c r="D8" s="238"/>
      <c r="E8" s="239"/>
    </row>
    <row r="9" spans="1:5" ht="15.75" x14ac:dyDescent="0.25">
      <c r="A9" s="236" t="s">
        <v>141</v>
      </c>
      <c r="B9" s="232"/>
      <c r="C9" s="237"/>
      <c r="D9" s="238">
        <v>0.2</v>
      </c>
      <c r="E9" s="239"/>
    </row>
    <row r="10" spans="1:5" ht="15.75" x14ac:dyDescent="0.25">
      <c r="A10" s="191" t="s">
        <v>168</v>
      </c>
      <c r="B10" s="232">
        <v>0.2</v>
      </c>
      <c r="C10" s="237"/>
      <c r="D10" s="237"/>
      <c r="E10" s="234">
        <v>6.4</v>
      </c>
    </row>
    <row r="11" spans="1:5" ht="15.75" x14ac:dyDescent="0.25">
      <c r="A11" s="191" t="s">
        <v>169</v>
      </c>
      <c r="B11" s="232">
        <v>0.2</v>
      </c>
      <c r="C11" s="237"/>
      <c r="D11" s="237"/>
      <c r="E11" s="234">
        <v>6.4</v>
      </c>
    </row>
    <row r="12" spans="1:5" ht="15.75" x14ac:dyDescent="0.25">
      <c r="A12" s="191" t="s">
        <v>170</v>
      </c>
      <c r="B12" s="232"/>
      <c r="C12" s="232"/>
      <c r="D12" s="233"/>
      <c r="E12" s="234">
        <v>47.6</v>
      </c>
    </row>
    <row r="13" spans="1:5" ht="15.75" x14ac:dyDescent="0.25">
      <c r="A13" s="236" t="s">
        <v>140</v>
      </c>
      <c r="B13" s="232"/>
      <c r="C13" s="237">
        <v>1.53</v>
      </c>
      <c r="D13" s="238"/>
      <c r="E13" s="239"/>
    </row>
    <row r="14" spans="1:5" ht="15.75" x14ac:dyDescent="0.25">
      <c r="A14" s="236" t="s">
        <v>141</v>
      </c>
      <c r="B14" s="232"/>
      <c r="C14" s="237"/>
      <c r="D14" s="238">
        <v>1.53</v>
      </c>
      <c r="E14" s="239"/>
    </row>
    <row r="15" spans="1:5" ht="15.75" x14ac:dyDescent="0.25">
      <c r="A15" s="191" t="s">
        <v>171</v>
      </c>
      <c r="B15" s="232">
        <v>0.2</v>
      </c>
      <c r="C15" s="232"/>
      <c r="D15" s="233"/>
      <c r="E15" s="234">
        <v>6.4</v>
      </c>
    </row>
    <row r="16" spans="1:5" ht="15.75" x14ac:dyDescent="0.25">
      <c r="A16" s="191" t="s">
        <v>172</v>
      </c>
      <c r="B16" s="232">
        <v>0.2</v>
      </c>
      <c r="C16" s="240"/>
      <c r="D16" s="241"/>
      <c r="E16" s="234">
        <v>6.4</v>
      </c>
    </row>
    <row r="17" spans="1:5" ht="15.75" x14ac:dyDescent="0.25">
      <c r="A17" s="191" t="s">
        <v>173</v>
      </c>
      <c r="B17" s="232">
        <v>0.27</v>
      </c>
      <c r="C17" s="232"/>
      <c r="D17" s="233"/>
      <c r="E17" s="234">
        <v>16.8</v>
      </c>
    </row>
    <row r="18" spans="1:5" ht="15.75" x14ac:dyDescent="0.25">
      <c r="A18" s="236" t="s">
        <v>140</v>
      </c>
      <c r="B18" s="232"/>
      <c r="C18" s="237">
        <v>0.27</v>
      </c>
      <c r="D18" s="238"/>
      <c r="E18" s="239"/>
    </row>
    <row r="19" spans="1:5" ht="15.75" x14ac:dyDescent="0.25">
      <c r="A19" s="236" t="s">
        <v>141</v>
      </c>
      <c r="B19" s="232"/>
      <c r="C19" s="237"/>
      <c r="D19" s="238">
        <v>0.27</v>
      </c>
      <c r="E19" s="239"/>
    </row>
    <row r="20" spans="1:5" ht="15.75" x14ac:dyDescent="0.25">
      <c r="A20" s="191" t="s">
        <v>174</v>
      </c>
      <c r="B20" s="232">
        <v>0.37</v>
      </c>
      <c r="C20" s="232"/>
      <c r="D20" s="233"/>
      <c r="E20" s="234">
        <v>38.799999999999997</v>
      </c>
    </row>
    <row r="21" spans="1:5" ht="15.75" x14ac:dyDescent="0.25">
      <c r="A21" s="236" t="s">
        <v>140</v>
      </c>
      <c r="B21" s="232"/>
      <c r="C21" s="238">
        <v>0.87</v>
      </c>
      <c r="D21" s="242"/>
      <c r="E21" s="239"/>
    </row>
    <row r="22" spans="1:5" ht="15.75" x14ac:dyDescent="0.25">
      <c r="A22" s="236" t="s">
        <v>141</v>
      </c>
      <c r="B22" s="232"/>
      <c r="C22" s="237"/>
      <c r="D22" s="238">
        <v>0.87</v>
      </c>
      <c r="E22" s="239"/>
    </row>
    <row r="23" spans="1:5" ht="15.75" x14ac:dyDescent="0.25">
      <c r="A23" s="30" t="s">
        <v>175</v>
      </c>
      <c r="B23" s="232">
        <v>0.57999999999999996</v>
      </c>
      <c r="C23" s="243"/>
      <c r="D23" s="244"/>
      <c r="E23" s="245">
        <v>60.8</v>
      </c>
    </row>
    <row r="24" spans="1:5" ht="15.75" x14ac:dyDescent="0.25">
      <c r="A24" s="236" t="s">
        <v>140</v>
      </c>
      <c r="B24" s="232"/>
      <c r="C24" s="246">
        <v>1.37</v>
      </c>
      <c r="D24" s="247"/>
      <c r="E24" s="239"/>
    </row>
    <row r="25" spans="1:5" ht="15.75" x14ac:dyDescent="0.25">
      <c r="A25" s="236" t="s">
        <v>141</v>
      </c>
      <c r="B25" s="232"/>
      <c r="C25" s="246"/>
      <c r="D25" s="246">
        <v>1.37</v>
      </c>
      <c r="E25" s="239"/>
    </row>
    <row r="26" spans="1:5" ht="15.75" x14ac:dyDescent="0.25">
      <c r="A26" s="30" t="s">
        <v>176</v>
      </c>
      <c r="B26" s="232">
        <v>0.52</v>
      </c>
      <c r="C26" s="243"/>
      <c r="D26" s="244"/>
      <c r="E26" s="239">
        <v>54</v>
      </c>
    </row>
    <row r="27" spans="1:5" ht="15.75" x14ac:dyDescent="0.25">
      <c r="A27" s="236" t="s">
        <v>140</v>
      </c>
      <c r="B27" s="232"/>
      <c r="C27" s="246">
        <v>1.21</v>
      </c>
      <c r="D27" s="247"/>
      <c r="E27" s="239"/>
    </row>
    <row r="28" spans="1:5" ht="15.75" x14ac:dyDescent="0.25">
      <c r="A28" s="236" t="s">
        <v>141</v>
      </c>
      <c r="B28" s="232"/>
      <c r="C28" s="246"/>
      <c r="D28" s="246">
        <v>1.21</v>
      </c>
      <c r="E28" s="239"/>
    </row>
    <row r="29" spans="1:5" ht="15.75" x14ac:dyDescent="0.25">
      <c r="A29" s="191" t="s">
        <v>177</v>
      </c>
      <c r="B29" s="232">
        <v>0.42</v>
      </c>
      <c r="C29" s="248"/>
      <c r="D29" s="249"/>
      <c r="E29" s="234">
        <v>32.799999999999997</v>
      </c>
    </row>
    <row r="30" spans="1:5" ht="15.75" x14ac:dyDescent="0.25">
      <c r="A30" s="236" t="s">
        <v>140</v>
      </c>
      <c r="B30" s="232"/>
      <c r="C30" s="250">
        <v>0.63</v>
      </c>
      <c r="D30" s="251"/>
      <c r="E30" s="239"/>
    </row>
    <row r="31" spans="1:5" ht="15.75" x14ac:dyDescent="0.25">
      <c r="A31" s="236" t="s">
        <v>141</v>
      </c>
      <c r="B31" s="248"/>
      <c r="C31" s="250"/>
      <c r="D31" s="251">
        <v>0.63</v>
      </c>
      <c r="E31" s="239"/>
    </row>
    <row r="32" spans="1:5" ht="15.75" x14ac:dyDescent="0.25">
      <c r="A32" s="191" t="s">
        <v>178</v>
      </c>
      <c r="B32" s="239">
        <v>0.48</v>
      </c>
      <c r="C32" s="248"/>
      <c r="D32" s="249"/>
      <c r="E32" s="252">
        <v>37.200000000000003</v>
      </c>
    </row>
    <row r="33" spans="1:5" ht="15.75" x14ac:dyDescent="0.25">
      <c r="A33" s="236" t="s">
        <v>140</v>
      </c>
      <c r="B33" s="239"/>
      <c r="C33" s="250">
        <v>0.72</v>
      </c>
      <c r="D33" s="251"/>
      <c r="E33" s="252"/>
    </row>
    <row r="34" spans="1:5" ht="15.75" x14ac:dyDescent="0.25">
      <c r="A34" s="236" t="s">
        <v>141</v>
      </c>
      <c r="B34" s="239"/>
      <c r="C34" s="250"/>
      <c r="D34" s="251">
        <v>0.72</v>
      </c>
      <c r="E34" s="252"/>
    </row>
    <row r="35" spans="1:5" ht="15.75" x14ac:dyDescent="0.25">
      <c r="A35" s="191" t="s">
        <v>179</v>
      </c>
      <c r="B35" s="248"/>
      <c r="C35" s="248"/>
      <c r="D35" s="249"/>
      <c r="E35" s="239">
        <v>40</v>
      </c>
    </row>
    <row r="36" spans="1:5" ht="15.75" x14ac:dyDescent="0.25">
      <c r="A36" s="236" t="s">
        <v>140</v>
      </c>
      <c r="B36" s="248"/>
      <c r="C36" s="250">
        <v>1.29</v>
      </c>
      <c r="D36" s="251"/>
      <c r="E36" s="239"/>
    </row>
    <row r="37" spans="1:5" ht="15.75" x14ac:dyDescent="0.25">
      <c r="A37" s="236" t="s">
        <v>141</v>
      </c>
      <c r="B37" s="248"/>
      <c r="C37" s="250"/>
      <c r="D37" s="251">
        <v>1.29</v>
      </c>
      <c r="E37" s="239"/>
    </row>
    <row r="38" spans="1:5" ht="15.75" x14ac:dyDescent="0.25">
      <c r="A38" s="253" t="s">
        <v>180</v>
      </c>
      <c r="B38" s="248">
        <v>1</v>
      </c>
      <c r="C38" s="250"/>
      <c r="D38" s="251"/>
      <c r="E38" s="239">
        <v>31</v>
      </c>
    </row>
    <row r="39" spans="1:5" ht="19.5" x14ac:dyDescent="0.3">
      <c r="A39" s="221" t="s">
        <v>98</v>
      </c>
      <c r="B39" s="223">
        <f>SUM(B6:B38)</f>
        <v>4.6400000000000006</v>
      </c>
      <c r="C39" s="223">
        <v>8.09</v>
      </c>
      <c r="D39" s="219"/>
      <c r="E39" s="254">
        <f>SUM(E6:E38)</f>
        <v>397.40000000000003</v>
      </c>
    </row>
    <row r="40" spans="1:5" ht="18.75" x14ac:dyDescent="0.3">
      <c r="A40" s="225" t="s">
        <v>164</v>
      </c>
      <c r="B40" s="226">
        <v>12.73</v>
      </c>
      <c r="C40" s="227"/>
      <c r="D40" s="228"/>
      <c r="E40" s="255"/>
    </row>
    <row r="41" spans="1:5" ht="18.75" x14ac:dyDescent="0.25">
      <c r="A41" s="225"/>
      <c r="B41" s="256"/>
      <c r="C41" s="256"/>
    </row>
  </sheetData>
  <mergeCells count="4">
    <mergeCell ref="B40:C40"/>
    <mergeCell ref="A1:E3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1_13. évf.</vt:lpstr>
      <vt:lpstr>CT_MR szakasszisztens</vt:lpstr>
      <vt:lpstr>Intervenciós szakasszisztens</vt:lpstr>
      <vt:lpstr>Endoszkópos asszisztens</vt:lpstr>
      <vt:lpstr>Radiográfiai asszisztens</vt:lpstr>
      <vt:lpstr>Klinikai neurofiziológiai assz.</vt:lpstr>
      <vt:lpstr>2_14. Általános ápoló</vt:lpstr>
      <vt:lpstr>3_15. Általános ápoló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Farkasné Pesztericz Krisztina</dc:creator>
  <cp:lastModifiedBy>Szabo Beata</cp:lastModifiedBy>
  <cp:lastPrinted>2021-02-16T13:30:44Z</cp:lastPrinted>
  <dcterms:created xsi:type="dcterms:W3CDTF">2021-02-05T11:27:55Z</dcterms:created>
  <dcterms:modified xsi:type="dcterms:W3CDTF">2023-03-27T09:47:08Z</dcterms:modified>
</cp:coreProperties>
</file>