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8800" windowHeight="12375" tabRatio="757"/>
  </bookViews>
  <sheets>
    <sheet name="Bókay J. 54 főösszesítő" sheetId="7" r:id="rId1"/>
    <sheet name="54 fűtés" sheetId="8" r:id="rId2"/>
    <sheet name="54 fűtés 00" sheetId="9" r:id="rId3"/>
    <sheet name="54 fűtés 54" sheetId="10" r:id="rId4"/>
    <sheet name="54 fűtés 80" sheetId="11" r:id="rId5"/>
    <sheet name="54 fűtés 81" sheetId="12" r:id="rId6"/>
    <sheet name="54 fűtés 82" sheetId="13" r:id="rId7"/>
    <sheet name="54 fűtés 83" sheetId="14" r:id="rId8"/>
    <sheet name="54 gáz" sheetId="15" r:id="rId9"/>
    <sheet name="54 gáz 00" sheetId="16" r:id="rId10"/>
    <sheet name="54 gáz 54" sheetId="17" r:id="rId11"/>
    <sheet name="54 gáz 81" sheetId="18" r:id="rId12"/>
    <sheet name="54 gáz 82" sheetId="19" r:id="rId13"/>
    <sheet name="54 gáz 83" sheetId="20" r:id="rId14"/>
    <sheet name="54 víz" sheetId="21" r:id="rId15"/>
    <sheet name="54 víz 00" sheetId="22" r:id="rId16"/>
    <sheet name="54 víz 54" sheetId="23" r:id="rId17"/>
    <sheet name="54 víz 81" sheetId="24" r:id="rId18"/>
    <sheet name="54 víz 82" sheetId="25" r:id="rId19"/>
    <sheet name="54 építész" sheetId="26" r:id="rId20"/>
    <sheet name="54 építész 00" sheetId="27" r:id="rId21"/>
    <sheet name="54 építész 33" sheetId="28" r:id="rId22"/>
    <sheet name="54 építész 36" sheetId="29" r:id="rId23"/>
    <sheet name="54 építész 42" sheetId="30" r:id="rId24"/>
    <sheet name="54 építész 47" sheetId="31" r:id="rId25"/>
    <sheet name="54 építész 48" sheetId="32" r:id="rId26"/>
    <sheet name="54 építész 82" sheetId="33" r:id="rId27"/>
    <sheet name="54 elektromos" sheetId="34" r:id="rId28"/>
    <sheet name="54 elektromos 00" sheetId="35" r:id="rId29"/>
    <sheet name="54 elektromos 71" sheetId="36" r:id="rId30"/>
    <sheet name="54 organizáció" sheetId="37" r:id="rId31"/>
    <sheet name="54 organizáció 00" sheetId="38" r:id="rId32"/>
    <sheet name="54 organizáció 12" sheetId="39" r:id="rId33"/>
    <sheet name="54 organizáció 45 " sheetId="40" r:id="rId34"/>
    <sheet name="54 organizáció 90" sheetId="41" r:id="rId35"/>
  </sheets>
  <definedNames>
    <definedName name="_xlnm.Print_Area" localSheetId="0">'Bókay J. 54 főösszesítő'!$A$1:$O$32</definedName>
  </definedNames>
  <calcPr calcId="145621"/>
</workbook>
</file>

<file path=xl/calcChain.xml><?xml version="1.0" encoding="utf-8"?>
<calcChain xmlns="http://schemas.openxmlformats.org/spreadsheetml/2006/main">
  <c r="C23" i="8" l="1"/>
  <c r="C22" i="8"/>
  <c r="C4" i="38" l="1"/>
  <c r="C3" i="38"/>
  <c r="K3" i="41"/>
  <c r="D4" i="38" s="1"/>
  <c r="J3" i="41"/>
  <c r="K2" i="41"/>
  <c r="J2" i="41"/>
  <c r="J4" i="40"/>
  <c r="K3" i="40"/>
  <c r="K2" i="40"/>
  <c r="K4" i="40" s="1"/>
  <c r="D3" i="38" s="1"/>
  <c r="J3" i="40"/>
  <c r="J2" i="40"/>
  <c r="K3" i="39"/>
  <c r="K4" i="39"/>
  <c r="K5" i="39"/>
  <c r="K2" i="39"/>
  <c r="J3" i="39"/>
  <c r="J4" i="39"/>
  <c r="J5" i="39"/>
  <c r="J2" i="39"/>
  <c r="C2" i="16"/>
  <c r="J10" i="12"/>
  <c r="K6" i="39" l="1"/>
  <c r="D2" i="38" s="1"/>
  <c r="D5" i="38" s="1"/>
  <c r="D9" i="37" s="1"/>
  <c r="D16" i="37" s="1"/>
  <c r="J6" i="39"/>
  <c r="C2" i="38" s="1"/>
  <c r="C5" i="38" s="1"/>
  <c r="C9" i="37" s="1"/>
  <c r="C11" i="37" s="1"/>
  <c r="C12" i="37" s="1"/>
  <c r="K26" i="36"/>
  <c r="J26" i="36"/>
  <c r="K25" i="36"/>
  <c r="J25" i="36"/>
  <c r="K24" i="36"/>
  <c r="J24" i="36"/>
  <c r="K23" i="36"/>
  <c r="J23" i="36"/>
  <c r="K22" i="36"/>
  <c r="J22" i="36"/>
  <c r="K21" i="36"/>
  <c r="J21" i="36"/>
  <c r="K20" i="36"/>
  <c r="J20" i="36"/>
  <c r="K19" i="36"/>
  <c r="J19" i="36"/>
  <c r="K18" i="36"/>
  <c r="J18" i="36"/>
  <c r="K17" i="36"/>
  <c r="J17" i="36"/>
  <c r="K16" i="36"/>
  <c r="J16" i="36"/>
  <c r="K15" i="36"/>
  <c r="J15" i="36"/>
  <c r="K14" i="36"/>
  <c r="J14" i="36"/>
  <c r="K13" i="36"/>
  <c r="J13" i="36"/>
  <c r="K12" i="36"/>
  <c r="J12" i="36"/>
  <c r="K11" i="36"/>
  <c r="J11" i="36"/>
  <c r="K10" i="36"/>
  <c r="J10" i="36"/>
  <c r="K9" i="36"/>
  <c r="J9" i="36"/>
  <c r="K8" i="36"/>
  <c r="J8" i="36"/>
  <c r="K7" i="36"/>
  <c r="J7" i="36"/>
  <c r="K6" i="36"/>
  <c r="J6" i="36"/>
  <c r="K5" i="36"/>
  <c r="J5" i="36"/>
  <c r="K4" i="36"/>
  <c r="J4" i="36"/>
  <c r="K3" i="36"/>
  <c r="J3" i="36"/>
  <c r="K2" i="36"/>
  <c r="J2" i="36"/>
  <c r="D11" i="37" l="1"/>
  <c r="J10" i="7"/>
  <c r="K27" i="36"/>
  <c r="D2" i="35" s="1"/>
  <c r="N10" i="7" s="1"/>
  <c r="J27" i="36"/>
  <c r="C2" i="35" s="1"/>
  <c r="C3" i="35" s="1"/>
  <c r="C9" i="34" s="1"/>
  <c r="M10" i="7" s="1"/>
  <c r="C14" i="37"/>
  <c r="C18" i="37" s="1"/>
  <c r="C19" i="37" s="1"/>
  <c r="C21" i="37" s="1"/>
  <c r="C22" i="37" s="1"/>
  <c r="C23" i="37" s="1"/>
  <c r="I10" i="7"/>
  <c r="K2" i="33"/>
  <c r="K3" i="33" s="1"/>
  <c r="D7" i="27" s="1"/>
  <c r="J2" i="33"/>
  <c r="J3" i="33" s="1"/>
  <c r="C7" i="27" s="1"/>
  <c r="K3" i="32"/>
  <c r="J3" i="32"/>
  <c r="J4" i="32" s="1"/>
  <c r="C6" i="27" s="1"/>
  <c r="K2" i="32"/>
  <c r="K4" i="32" s="1"/>
  <c r="D6" i="27" s="1"/>
  <c r="J2" i="32"/>
  <c r="K4" i="31"/>
  <c r="J4" i="31"/>
  <c r="K3" i="31"/>
  <c r="J3" i="31"/>
  <c r="K2" i="31"/>
  <c r="J2" i="31"/>
  <c r="K6" i="30"/>
  <c r="J6" i="30"/>
  <c r="K5" i="30"/>
  <c r="J5" i="30"/>
  <c r="K4" i="30"/>
  <c r="J4" i="30"/>
  <c r="K3" i="30"/>
  <c r="J3" i="30"/>
  <c r="K2" i="30"/>
  <c r="J2" i="30"/>
  <c r="K4" i="29"/>
  <c r="J4" i="29"/>
  <c r="K3" i="29"/>
  <c r="J3" i="29"/>
  <c r="K2" i="29"/>
  <c r="J2" i="29"/>
  <c r="K2" i="28"/>
  <c r="K3" i="28" s="1"/>
  <c r="D2" i="27" s="1"/>
  <c r="J2" i="28"/>
  <c r="J3" i="28" s="1"/>
  <c r="C2" i="27" s="1"/>
  <c r="K10" i="25"/>
  <c r="J10" i="25"/>
  <c r="K9" i="25"/>
  <c r="J9" i="25"/>
  <c r="K8" i="25"/>
  <c r="J8" i="25"/>
  <c r="K7" i="25"/>
  <c r="J7" i="25"/>
  <c r="K6" i="25"/>
  <c r="J6" i="25"/>
  <c r="K5" i="25"/>
  <c r="J5" i="25"/>
  <c r="K4" i="25"/>
  <c r="J4" i="25"/>
  <c r="K3" i="25"/>
  <c r="J3" i="25"/>
  <c r="K2" i="25"/>
  <c r="J2" i="25"/>
  <c r="K3" i="24"/>
  <c r="J3" i="24"/>
  <c r="K2" i="24"/>
  <c r="J2" i="24"/>
  <c r="K2" i="23"/>
  <c r="K3" i="23" s="1"/>
  <c r="D2" i="22" s="1"/>
  <c r="J2" i="23"/>
  <c r="J3" i="23" s="1"/>
  <c r="C2" i="22" s="1"/>
  <c r="J3" i="20"/>
  <c r="C5" i="16" s="1"/>
  <c r="K2" i="20"/>
  <c r="K3" i="20" s="1"/>
  <c r="D5" i="16" s="1"/>
  <c r="J2" i="20"/>
  <c r="K7" i="19"/>
  <c r="J7" i="19"/>
  <c r="K6" i="19"/>
  <c r="J6" i="19"/>
  <c r="K5" i="19"/>
  <c r="J5" i="19"/>
  <c r="K4" i="19"/>
  <c r="J4" i="19"/>
  <c r="K3" i="19"/>
  <c r="J3" i="19"/>
  <c r="K2" i="19"/>
  <c r="J2" i="19"/>
  <c r="K6" i="18"/>
  <c r="J6" i="18"/>
  <c r="K5" i="18"/>
  <c r="J5" i="18"/>
  <c r="K4" i="18"/>
  <c r="J4" i="18"/>
  <c r="K3" i="18"/>
  <c r="J3" i="18"/>
  <c r="K2" i="18"/>
  <c r="J2" i="18"/>
  <c r="J3" i="17"/>
  <c r="K2" i="17"/>
  <c r="K3" i="17" s="1"/>
  <c r="D2" i="16" s="1"/>
  <c r="J2" i="17"/>
  <c r="K2" i="14"/>
  <c r="K3" i="14" s="1"/>
  <c r="D6" i="9" s="1"/>
  <c r="J2" i="14"/>
  <c r="J3" i="14" s="1"/>
  <c r="C6" i="9" s="1"/>
  <c r="K66" i="13"/>
  <c r="J66" i="13"/>
  <c r="K65" i="13"/>
  <c r="J65" i="13"/>
  <c r="K64" i="13"/>
  <c r="J64" i="13"/>
  <c r="K63" i="13"/>
  <c r="J63" i="13"/>
  <c r="K62" i="13"/>
  <c r="J62" i="13"/>
  <c r="K61" i="13"/>
  <c r="J61" i="13"/>
  <c r="K60" i="13"/>
  <c r="J60" i="13"/>
  <c r="K59" i="13"/>
  <c r="J59" i="13"/>
  <c r="K58" i="13"/>
  <c r="J58" i="13"/>
  <c r="K57" i="13"/>
  <c r="J57" i="13"/>
  <c r="K56" i="13"/>
  <c r="J56" i="13"/>
  <c r="K55" i="13"/>
  <c r="J55" i="13"/>
  <c r="K54" i="13"/>
  <c r="J54" i="13"/>
  <c r="K53" i="13"/>
  <c r="J53" i="13"/>
  <c r="K52" i="13"/>
  <c r="J52" i="13"/>
  <c r="K51" i="13"/>
  <c r="J51" i="13"/>
  <c r="K50" i="13"/>
  <c r="J50" i="13"/>
  <c r="K49" i="13"/>
  <c r="J49" i="13"/>
  <c r="K48" i="13"/>
  <c r="J48" i="13"/>
  <c r="K47" i="13"/>
  <c r="J47" i="13"/>
  <c r="K46" i="13"/>
  <c r="J46" i="13"/>
  <c r="K45" i="13"/>
  <c r="J45" i="13"/>
  <c r="K44" i="13"/>
  <c r="J44" i="13"/>
  <c r="K43" i="13"/>
  <c r="J43" i="13"/>
  <c r="K42" i="13"/>
  <c r="J42" i="13"/>
  <c r="K41" i="13"/>
  <c r="J41" i="13"/>
  <c r="K40" i="13"/>
  <c r="J40" i="13"/>
  <c r="K39" i="13"/>
  <c r="J39" i="13"/>
  <c r="K38" i="13"/>
  <c r="J38" i="13"/>
  <c r="K37" i="13"/>
  <c r="J37" i="13"/>
  <c r="K36" i="13"/>
  <c r="J36" i="13"/>
  <c r="K35" i="13"/>
  <c r="J35" i="13"/>
  <c r="K34" i="13"/>
  <c r="J34" i="13"/>
  <c r="K33" i="13"/>
  <c r="J33" i="13"/>
  <c r="K32" i="13"/>
  <c r="J32" i="13"/>
  <c r="K31" i="13"/>
  <c r="J31" i="13"/>
  <c r="K30" i="13"/>
  <c r="J30" i="13"/>
  <c r="K29" i="13"/>
  <c r="J29" i="13"/>
  <c r="K28" i="13"/>
  <c r="J28" i="13"/>
  <c r="K27" i="13"/>
  <c r="J27" i="13"/>
  <c r="K26" i="13"/>
  <c r="J26" i="13"/>
  <c r="K25" i="13"/>
  <c r="J25" i="13"/>
  <c r="K24" i="13"/>
  <c r="J24" i="13"/>
  <c r="K23" i="13"/>
  <c r="J23" i="13"/>
  <c r="K22" i="13"/>
  <c r="J22" i="13"/>
  <c r="K21" i="13"/>
  <c r="J21" i="13"/>
  <c r="K20" i="13"/>
  <c r="J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3" i="13"/>
  <c r="J3" i="13"/>
  <c r="K2" i="13"/>
  <c r="J2" i="13"/>
  <c r="K10" i="12"/>
  <c r="K9" i="12"/>
  <c r="J9" i="12"/>
  <c r="K8" i="12"/>
  <c r="J8" i="12"/>
  <c r="K7" i="12"/>
  <c r="J7" i="12"/>
  <c r="K6" i="12"/>
  <c r="J6" i="12"/>
  <c r="K5" i="12"/>
  <c r="J5" i="12"/>
  <c r="K4" i="12"/>
  <c r="J4" i="12"/>
  <c r="K3" i="12"/>
  <c r="J3" i="12"/>
  <c r="K2" i="12"/>
  <c r="J2" i="12"/>
  <c r="K7" i="11"/>
  <c r="J7" i="11"/>
  <c r="K6" i="11"/>
  <c r="J6" i="11"/>
  <c r="K5" i="11"/>
  <c r="J5" i="11"/>
  <c r="K4" i="11"/>
  <c r="J4" i="11"/>
  <c r="K3" i="11"/>
  <c r="J3" i="11"/>
  <c r="K2" i="11"/>
  <c r="K8" i="11" s="1"/>
  <c r="D3" i="9" s="1"/>
  <c r="J2" i="11"/>
  <c r="K2" i="10"/>
  <c r="J2" i="10"/>
  <c r="J3" i="10" s="1"/>
  <c r="C2" i="9" s="1"/>
  <c r="D3" i="35" l="1"/>
  <c r="D9" i="34" s="1"/>
  <c r="D10" i="34" s="1"/>
  <c r="D11" i="34" s="1"/>
  <c r="D16" i="34" s="1"/>
  <c r="D17" i="34" s="1"/>
  <c r="C11" i="34"/>
  <c r="C12" i="34" s="1"/>
  <c r="C13" i="34" s="1"/>
  <c r="C14" i="34" s="1"/>
  <c r="C15" i="34" s="1"/>
  <c r="K5" i="31"/>
  <c r="D5" i="27" s="1"/>
  <c r="J5" i="31"/>
  <c r="C5" i="27" s="1"/>
  <c r="K7" i="30"/>
  <c r="D4" i="27" s="1"/>
  <c r="J7" i="30"/>
  <c r="C4" i="27" s="1"/>
  <c r="K5" i="29"/>
  <c r="D3" i="27" s="1"/>
  <c r="J5" i="29"/>
  <c r="C3" i="27" s="1"/>
  <c r="K11" i="25"/>
  <c r="D4" i="22" s="1"/>
  <c r="J11" i="25"/>
  <c r="C4" i="22" s="1"/>
  <c r="C5" i="22" s="1"/>
  <c r="C9" i="21" s="1"/>
  <c r="C11" i="21" s="1"/>
  <c r="J4" i="24"/>
  <c r="C3" i="22" s="1"/>
  <c r="K4" i="24"/>
  <c r="D3" i="22" s="1"/>
  <c r="K8" i="19"/>
  <c r="D4" i="16" s="1"/>
  <c r="J8" i="19"/>
  <c r="C4" i="16" s="1"/>
  <c r="J7" i="18"/>
  <c r="C3" i="16" s="1"/>
  <c r="K7" i="18"/>
  <c r="D3" i="16" s="1"/>
  <c r="K67" i="13"/>
  <c r="D5" i="9" s="1"/>
  <c r="J67" i="13"/>
  <c r="C5" i="9" s="1"/>
  <c r="K11" i="12"/>
  <c r="D4" i="9" s="1"/>
  <c r="J11" i="12"/>
  <c r="C4" i="9" s="1"/>
  <c r="J8" i="11"/>
  <c r="C3" i="9" s="1"/>
  <c r="K3" i="10"/>
  <c r="D2" i="9"/>
  <c r="M12" i="7"/>
  <c r="M13" i="7" s="1"/>
  <c r="M14" i="7" s="1"/>
  <c r="M15" i="7" s="1"/>
  <c r="M16" i="7" s="1"/>
  <c r="C18" i="34" l="1"/>
  <c r="C19" i="34" s="1"/>
  <c r="C21" i="34" s="1"/>
  <c r="C22" i="34" s="1"/>
  <c r="C23" i="34" s="1"/>
  <c r="C8" i="27"/>
  <c r="C9" i="26" s="1"/>
  <c r="K10" i="7" s="1"/>
  <c r="K12" i="7" s="1"/>
  <c r="K13" i="7" s="1"/>
  <c r="K14" i="7" s="1"/>
  <c r="K15" i="7" s="1"/>
  <c r="K16" i="7" s="1"/>
  <c r="D8" i="27"/>
  <c r="D9" i="26" s="1"/>
  <c r="L10" i="7" s="1"/>
  <c r="D5" i="22"/>
  <c r="D9" i="21" s="1"/>
  <c r="H10" i="7" s="1"/>
  <c r="C12" i="21"/>
  <c r="C14" i="21" s="1"/>
  <c r="G10" i="7"/>
  <c r="D6" i="16"/>
  <c r="D9" i="15" s="1"/>
  <c r="D11" i="15" s="1"/>
  <c r="C6" i="16"/>
  <c r="C9" i="15" s="1"/>
  <c r="E10" i="7" s="1"/>
  <c r="D7" i="9"/>
  <c r="D9" i="8" s="1"/>
  <c r="D16" i="8" s="1"/>
  <c r="C7" i="9"/>
  <c r="C9" i="8" s="1"/>
  <c r="C11" i="8" s="1"/>
  <c r="C12" i="8" s="1"/>
  <c r="J11" i="7"/>
  <c r="J12" i="7" s="1"/>
  <c r="J17" i="7" s="1"/>
  <c r="J18" i="7" s="1"/>
  <c r="I12" i="7"/>
  <c r="I13" i="7" s="1"/>
  <c r="I14" i="7" s="1"/>
  <c r="I15" i="7" s="1"/>
  <c r="I16" i="7" s="1"/>
  <c r="C11" i="26" l="1"/>
  <c r="C12" i="26" s="1"/>
  <c r="C14" i="26"/>
  <c r="D16" i="26"/>
  <c r="C18" i="26" s="1"/>
  <c r="C19" i="26" s="1"/>
  <c r="C21" i="26" s="1"/>
  <c r="C22" i="26" s="1"/>
  <c r="C23" i="26" s="1"/>
  <c r="D11" i="26"/>
  <c r="D11" i="21"/>
  <c r="D16" i="21" s="1"/>
  <c r="C18" i="21" s="1"/>
  <c r="C19" i="21" s="1"/>
  <c r="F10" i="7"/>
  <c r="D16" i="15"/>
  <c r="C14" i="15"/>
  <c r="C18" i="15" s="1"/>
  <c r="C19" i="15" s="1"/>
  <c r="C21" i="15" s="1"/>
  <c r="C22" i="15" s="1"/>
  <c r="C23" i="15" s="1"/>
  <c r="C11" i="15"/>
  <c r="C12" i="15" s="1"/>
  <c r="D10" i="7"/>
  <c r="D11" i="8"/>
  <c r="C14" i="8"/>
  <c r="C18" i="8" s="1"/>
  <c r="C19" i="8" s="1"/>
  <c r="C21" i="8" s="1"/>
  <c r="C10" i="7"/>
  <c r="I19" i="7"/>
  <c r="I20" i="7" s="1"/>
  <c r="I22" i="7" s="1"/>
  <c r="I23" i="7" s="1"/>
  <c r="I24" i="7" s="1"/>
  <c r="H11" i="7"/>
  <c r="H12" i="7" s="1"/>
  <c r="H17" i="7" s="1"/>
  <c r="H18" i="7" s="1"/>
  <c r="G12" i="7"/>
  <c r="G13" i="7" s="1"/>
  <c r="G14" i="7" s="1"/>
  <c r="G15" i="7" s="1"/>
  <c r="G16" i="7" s="1"/>
  <c r="F11" i="7"/>
  <c r="E12" i="7"/>
  <c r="E13" i="7" s="1"/>
  <c r="E14" i="7" s="1"/>
  <c r="E15" i="7" s="1"/>
  <c r="E16" i="7" s="1"/>
  <c r="C21" i="21" l="1"/>
  <c r="C22" i="21" s="1"/>
  <c r="F12" i="7"/>
  <c r="F17" i="7" s="1"/>
  <c r="F18" i="7" s="1"/>
  <c r="N11" i="7"/>
  <c r="N12" i="7" s="1"/>
  <c r="N17" i="7" s="1"/>
  <c r="C12" i="7"/>
  <c r="C13" i="7" s="1"/>
  <c r="C14" i="7" s="1"/>
  <c r="C15" i="7" s="1"/>
  <c r="C16" i="7" s="1"/>
  <c r="G19" i="7"/>
  <c r="G20" i="7" s="1"/>
  <c r="G22" i="7" s="1"/>
  <c r="G23" i="7" s="1"/>
  <c r="G24" i="7" s="1"/>
  <c r="C23" i="21" l="1"/>
  <c r="E19" i="7"/>
  <c r="E20" i="7" s="1"/>
  <c r="E22" i="7" s="1"/>
  <c r="E23" i="7" s="1"/>
  <c r="E24" i="7" s="1"/>
  <c r="N18" i="7"/>
  <c r="M19" i="7" s="1"/>
  <c r="D11" i="7"/>
  <c r="M20" i="7" l="1"/>
  <c r="M22" i="7" s="1"/>
  <c r="M23" i="7" s="1"/>
  <c r="M24" i="7" s="1"/>
  <c r="D12" i="7"/>
  <c r="D17" i="7" s="1"/>
  <c r="D18" i="7" s="1"/>
  <c r="L11" i="7"/>
  <c r="L12" i="7" s="1"/>
  <c r="L17" i="7" s="1"/>
  <c r="C19" i="7" l="1"/>
  <c r="C20" i="7" s="1"/>
  <c r="C22" i="7" s="1"/>
  <c r="C23" i="7" s="1"/>
  <c r="C24" i="7" s="1"/>
  <c r="L18" i="7"/>
  <c r="K19" i="7" s="1"/>
  <c r="K20" i="7" l="1"/>
  <c r="K22" i="7" s="1"/>
  <c r="K23" i="7" s="1"/>
  <c r="K24" i="7" s="1"/>
  <c r="C27" i="7"/>
  <c r="C28" i="7" s="1"/>
  <c r="C29" i="7" l="1"/>
  <c r="C30" i="7" s="1"/>
  <c r="C31" i="7" s="1"/>
</calcChain>
</file>

<file path=xl/sharedStrings.xml><?xml version="1.0" encoding="utf-8"?>
<sst xmlns="http://schemas.openxmlformats.org/spreadsheetml/2006/main" count="1209" uniqueCount="448">
  <si>
    <t>Megnevezés</t>
  </si>
  <si>
    <t>Anyagköltség</t>
  </si>
  <si>
    <t>Díjköltség</t>
  </si>
  <si>
    <t>Költségvetés főösszesítő</t>
  </si>
  <si>
    <t>1 Építmény közvetlen költségei</t>
  </si>
  <si>
    <t>1.2 Akadályoztatási költség</t>
  </si>
  <si>
    <t>1.3 Építés közvetlen költségei</t>
  </si>
  <si>
    <t>2.1 Árkockázati fedezet vetítési alap</t>
  </si>
  <si>
    <t>2.2 Árkockázati fedezet</t>
  </si>
  <si>
    <t>2.3 Anyagigazgatási költség vetítési alap</t>
  </si>
  <si>
    <t>2.4 Anyagigazgatási költség</t>
  </si>
  <si>
    <t>2.5 Fedezet vetítési alap</t>
  </si>
  <si>
    <t>2.6 Fedezet</t>
  </si>
  <si>
    <t>3.1 Tartalékkeret vetítési alap</t>
  </si>
  <si>
    <t>3.2 Tartalékkeret</t>
  </si>
  <si>
    <t>3.5 Költségtérítések (19-es munkanem)</t>
  </si>
  <si>
    <t>4.1 ÁFA vetítési alap</t>
  </si>
  <si>
    <t>4.2 ÁFA</t>
  </si>
  <si>
    <t>5 A munka ára (HUF)</t>
  </si>
  <si>
    <t>A KEHOP-5.2.4-15-2016-00004 azonosítószámú projekt keretében megvalósítani tervezett energetikai korszerűsítése</t>
  </si>
  <si>
    <t>Gázellátás</t>
  </si>
  <si>
    <t>MINDÖSSZESEN</t>
  </si>
  <si>
    <t>Fűtés</t>
  </si>
  <si>
    <t>Vízellátás - Csatornázás</t>
  </si>
  <si>
    <t>Organizáció</t>
  </si>
  <si>
    <t>A Semmelweis Egyetem I. Sz. Gyermekgyógyászati Klinika Bókay u. 54. szám alatti épületének</t>
  </si>
  <si>
    <t>Építészet</t>
  </si>
  <si>
    <t>Elektromos</t>
  </si>
  <si>
    <t>Költségvetési kiírás</t>
  </si>
  <si>
    <t>Ssz.</t>
  </si>
  <si>
    <t>54</t>
  </si>
  <si>
    <t>Közmű csővezetékek és szerelvények szerelése</t>
  </si>
  <si>
    <t>80</t>
  </si>
  <si>
    <t>Általános épületgépészeti szigetelés</t>
  </si>
  <si>
    <t>81</t>
  </si>
  <si>
    <t>Épületgépészeti csővezeték szerelése</t>
  </si>
  <si>
    <t>82</t>
  </si>
  <si>
    <t>Épületgépészeti szerelvények és berendezések szerelése</t>
  </si>
  <si>
    <t>83</t>
  </si>
  <si>
    <t>Szellőztető berendezések</t>
  </si>
  <si>
    <t>Összesen (HUF)</t>
  </si>
  <si>
    <t>Tételszám</t>
  </si>
  <si>
    <t>Tétel szövege</t>
  </si>
  <si>
    <t>Menny.</t>
  </si>
  <si>
    <t>Egység</t>
  </si>
  <si>
    <t>Normaidő</t>
  </si>
  <si>
    <t>Egys. anyag</t>
  </si>
  <si>
    <t>Egys. gépköltség</t>
  </si>
  <si>
    <t>Egys. díj</t>
  </si>
  <si>
    <t>Anyag összesen</t>
  </si>
  <si>
    <t>Díj összesen</t>
  </si>
  <si>
    <t>Megjegyzés</t>
  </si>
  <si>
    <t>ÉNGY kód</t>
  </si>
  <si>
    <t>54-016-6.1</t>
  </si>
  <si>
    <t>Fűtési és vízvezeték szakaszos és hálózati nyomáspróbája vízzel, 200 mm külső Ø-ig</t>
  </si>
  <si>
    <t>m</t>
  </si>
  <si>
    <t>[ÖN]</t>
  </si>
  <si>
    <t>Munkanem összesen (HUF)</t>
  </si>
  <si>
    <t xml:space="preserve"> 540160667233</t>
  </si>
  <si>
    <t>80-001-1.4.1.1.1-0125067</t>
  </si>
  <si>
    <t>Fűtési, HMV, HHV vezetékek szigetelése szintetikus gumi alapú kaucsuk csőhéjjal csupasz kivitelben, ragasztással, öntapadó ragasztó szalag lezárással, NÁ 108 mm csőátmérőig, Armacell AF/Armaflex csőhéj AF3, falvastagság: 14,5 mm, külső csőátmérő 22 mm, R: AF-3-022</t>
  </si>
  <si>
    <t>80-001-1.4.1.1.1-0125069</t>
  </si>
  <si>
    <t>Fűtési, HMV, HHV vezetékek szigetelése, szintetikus gumi alapú kaucsuk csőhéjjal csupasz kivitelben, ragasztással, öntapadó ragasztó szalag lezárással, NÁ 108 mm csőátmérőig, Armacell AF/Armaflex csőhéj AF3, falvastagság: 15,5 mm, külső csőátmérő 28 mm, R: AF-3-028</t>
  </si>
  <si>
    <t>80-001-1.4.1.1.1-0125071</t>
  </si>
  <si>
    <t>Fűtési, HMV, HHV vezetékek szigetelése szintetikus gumi alapú kaucsuk csőhéjjal csupasz kivitelben, ragasztással, öntapadó ragasztó szalag lezárással, NÁ 108 mm csőátmérőig, Armacell AF/Armaflex csőhéj AF3, falvastagság: 16,0 mm, külső csőátmérő 35 mm, R: AF-3-035</t>
  </si>
  <si>
    <t>80-001-1.4.1.1.1-0125073</t>
  </si>
  <si>
    <t>Fűtési, HMV, HHV vezetékek szigetelése szintetikus gumi alapú kaucsuk csőhéjjal csupasz kivitelben, ragasztással, öntapadó ragasztó szalag lezárással, NÁ 108 mm csőátmérőig, Armacell AF/Armaflex csőhéj AF3, falvastagság: 16,5 mm, külső csőátmérő 42 mm, R: AF-3-042</t>
  </si>
  <si>
    <t>80-001-1.4.1.1.1-0125076</t>
  </si>
  <si>
    <t>Fűtési, HMV, HHV vezetékek szigetelése szintetikus gumi alapú kaucsuk csőhéjjal csupasz kivitelben, ragasztással, öntapadó ragasztó szalag lezárással, NÁ 108 mm csőátmérőig, Armacell AF/Armaflex csőhéj AF3, falvastagság: 17,0 mm, külső csőátmérő 54 mm, R: AF-3-054</t>
  </si>
  <si>
    <t>80-001-1.4.1.1.1-0125081</t>
  </si>
  <si>
    <t>Fűtési, HMV, HHV vezetékek szigetelése, szintetikus gumi alapú kaucsuk csőhéjjal csupasz kivitelben, ragasztással, öntapadó ragasztó szalag lezárással, NÁ 108 mm csőátmérőig, Armacell AF/Armaflex csőhéj AF3, falvastagság: 17,5 mm, külső csőátmérő 76 mm, R: AF-3-076</t>
  </si>
  <si>
    <t>81-000-1.1.1</t>
  </si>
  <si>
    <t>Csővezetékek bontása, horganyzott vagy fekete acélcsövek tartószerkezetről, vagy padlócsatornából lángvágással, deponálással, DN 50 méretig</t>
  </si>
  <si>
    <t xml:space="preserve"> 810000834682</t>
  </si>
  <si>
    <t>81-000-1.1.2</t>
  </si>
  <si>
    <t>Csővezetékek bontása, horganyzott vagy fekete acélcsövek tartószerkezetről, vagy padlócsatornából lángvágással, deponálással, DN 65 - 80 között</t>
  </si>
  <si>
    <t xml:space="preserve"> 810000834694</t>
  </si>
  <si>
    <t>81-004-1.4.1.1.2.1.3-0131261</t>
  </si>
  <si>
    <t>Fűtési vezeték, Fekete acélcső szerelése, hegesztett kötésekkel, tartószerkezettel, szakaszos nyomáspróbával, szabadon, horonyba vagy padlócsatornába, irányváltozás csőívvel, csőátmérő DN 100 méretig, DN 65, Acélcső MSZ 29-86 A 37X 76,1x2,9 mm</t>
  </si>
  <si>
    <t xml:space="preserve"> 810040903786</t>
  </si>
  <si>
    <t>81-004-1.5.1.1.1.1.2-0337391</t>
  </si>
  <si>
    <t>Fűtési vezeték, Horganyzott szénacélcső szerelése, préselt csőkötésekkel, cső elhelyezése csőidomokkal, szakaszos nyomáspróbával, szabadon, horonyba vagy padlócsatornába, DN 12 - DN 50, DN 15, GEBERIT Mapress szénacél kívül horganyzott cső, d18x1,2, Cikkszám: 29253</t>
  </si>
  <si>
    <t>81-004-1.5.1.1.1.1.3-0337392</t>
  </si>
  <si>
    <t>Fűtési vezeték, Horganyzott szénacélcső szerelése, préselt csőkötésekkel, cső elhelyezése csőidomokkal, szakaszos nyomáspróbával, szabadon, horonyba vagy padlócsatornába, DN 12 - DN 50, DN 20, GEBERIT Mapress szénacél kívül horganyzott cső, d22x1,5, Cikkszám: 29254</t>
  </si>
  <si>
    <t>81-004-1.5.1.1.1.1.4-0337393</t>
  </si>
  <si>
    <t>Fűtési vezeték, Horganyzott szénacélcső szerelése, préselt csőkötésekkel, cső elhelyezése csőidomokkal, szakaszos nyomáspróbával, szabadon, horonyba vagy padlócsatornába, DN 12 - DN 50, DN 25, GEBERIT Mapress szénacél kívül horganyzott cső, d28x1,5, Cikkszám: 29255</t>
  </si>
  <si>
    <t>81-004-1.5.1.1.1.1.5-0337394</t>
  </si>
  <si>
    <t>Fűtési vezeték, Horganyzott szénacélcső szerelése, préselt csőkötésekkel, cső elhelyezése csőidomokkal, szakaszos nyomáspróbával, szabadon, horonyba vagy padlócsatornába, DN 12 - DN 50, DN 32, GEBERIT Mapress szénacél kívül horganyzott cső, d35x1,5, Cikkszám: 29256</t>
  </si>
  <si>
    <t>81-004-1.5.1.1.1.1.6-0337395</t>
  </si>
  <si>
    <t>Fűtési vezeték, Horganyzott szénacélcső szerelése, préselt csőkötésekkel, cső elhelyezése csőidomokkal, szakaszos nyomáspróbával, szabadon, horonyba vagy padlócsatornába, DN 12 - DN 50, DN 40, GEBERIT Mapress szénacél kívül horganyzott cső, d42x1,5, Cikkszám: 29257</t>
  </si>
  <si>
    <t>81-004-1.5.1.1.1.1.7-0337396</t>
  </si>
  <si>
    <t>Fűtési vezeték, Horganyzott szénacélcső szerelése, préselt csőkötésekkel, cső elhelyezése csőidomokkal, szakaszos nyomáspróbával, szabadon, horonyba vagy padlócsatornába, DN 12 - DN 50, DN 50, GEBERIT Mapress szénacél kívül horganyzott cső, d54x1,5, Cikkszám: 29258</t>
  </si>
  <si>
    <t>82-000-0-0000001</t>
  </si>
  <si>
    <t>Szigetelt, szerelt kémény bontása, elszállítása</t>
  </si>
  <si>
    <t>82-000-0-0000002</t>
  </si>
  <si>
    <t>Fűtési hálózat ürítése</t>
  </si>
  <si>
    <t>db</t>
  </si>
  <si>
    <t>82-000-0-0000003</t>
  </si>
  <si>
    <t>Fűtési hálózat töltése</t>
  </si>
  <si>
    <t>82-000-1.1.1</t>
  </si>
  <si>
    <t>Szerelvények leszerelése, karimás szerelvények, DN 100 méretig</t>
  </si>
  <si>
    <t xml:space="preserve"> 820000922926</t>
  </si>
  <si>
    <t>82-000-4.2.1.2</t>
  </si>
  <si>
    <t>Gáz- és fűtésszerelési berendezési tárgyak leszerelése, fűtésszerelési berendezési tárgyak kazánok 61-120 kW között</t>
  </si>
  <si>
    <t xml:space="preserve"> 820000923214</t>
  </si>
  <si>
    <t>82-000-4.2.2.3</t>
  </si>
  <si>
    <t>Gáz- és fűtésszerelési berendezési tárgyak leszerelése, fűtésszerelési berendezési tárgyak melegvíztárolók, 501-1000 liter között</t>
  </si>
  <si>
    <t xml:space="preserve"> 820000923296</t>
  </si>
  <si>
    <t>82-000-4.2.3.2</t>
  </si>
  <si>
    <t>Gáz- és fűtésszerelési berendezési tárgyak leszerelése, fűtésszerelési berendezési tárgyak zárt tágulási vagy táptartály 51-100 liter között</t>
  </si>
  <si>
    <t xml:space="preserve"> 820000923335</t>
  </si>
  <si>
    <t>82-000-4.2.5.2</t>
  </si>
  <si>
    <t>Gáz- és fűtésszerelési berendezési tárgyak leszerelése, fűtésszerelési berendezési tárgyak öntöttvas tagos radiátor, 20 tagig teljes szétszereléssel</t>
  </si>
  <si>
    <t>82-001-13.3-1113513</t>
  </si>
  <si>
    <t>Három- vagy négyoldalon menetes vagy roppantógyűrűs szerelvény elhelyezése, külső vagy belső menettel, illetve hollandival csatlakoztatva DN 25, Danfoss HRB-3 háromjáratú keverőcsap, elektromos motorral összeszerelhető, DN25, kvs=10m3/h</t>
  </si>
  <si>
    <t>82-001-13.5-0343277</t>
  </si>
  <si>
    <t xml:space="preserve">Három- vagy négyoldalon menetes vagy roppantógyűrűs szerelvény elhelyezése, külső vagy belső menettel, illetve hollandival csatlakoztatva DN 40, JRGumat termosztatikus keverőszelep, HMV keverés, forrázásvédelem, 6/4", külső menet + hollander, 36-53°C, max 90°C, (kvs=8), </t>
  </si>
  <si>
    <t>82-001-14.1-0113520</t>
  </si>
  <si>
    <t>Két- és háromjáratú szelepekhez, elektrotermikus és elektromotoros hajtóművek elhelyezése, elektromos bekötés nélkül, Danfoss AMV 150 meghajtó motor 230V, 3-pont szabályozás, 24 s/mm, 250 N, Rsz: 082G3090</t>
  </si>
  <si>
    <t xml:space="preserve"> 820010941883</t>
  </si>
  <si>
    <t>82-001-16.2.3-0113289</t>
  </si>
  <si>
    <t>Fűtőtest szerelvény elhelyezése külső vagy belső menettel, illetve hollandival csatlakoztatva DN 15 visszatérő elzárószelep, Danfoss RLV egyenes kivitelű radiátor visszatérő csavarzat (nikkelezett) beszabályozási, elzárási, ürítés funkcióval, k.m. 1/2", 003L0364</t>
  </si>
  <si>
    <t xml:space="preserve"> 820010943280</t>
  </si>
  <si>
    <t>82-001-16.2.5-0113202</t>
  </si>
  <si>
    <t>Fűtőtest szerelvény elhelyezése külső vagy belső menettel, illetve hollandival csatlakoztatva DN 15 termosztatikus szelep, termosztatikus szelep szett, Danfoss egyenes kivitelű termosztatikus szeleptest, előbeálítással, 013G0014, RA-N 1/2"</t>
  </si>
  <si>
    <t xml:space="preserve"> 820010943704</t>
  </si>
  <si>
    <t>82-001-17.1.1-0113255</t>
  </si>
  <si>
    <t>Termosztatikus szelepfej felszerelése radiátorszelepre, KLAPP csatlakozóval rögzítve, Danfoss termosztatikus fej beépített érzékelővel, 013G2980, RA 2980, 5-26℃</t>
  </si>
  <si>
    <t xml:space="preserve"> 820010945481</t>
  </si>
  <si>
    <t>82-001-2.16.2-0131141</t>
  </si>
  <si>
    <t>Kétoldalon karimás szerelvény elhelyezése ellenkarimákkal, DN 65 PN 10 - PN 16, gömbcsap, MSG WELDHAHN gömbcsap szénacélból, karimás, PN 16, DN 65, MSG.3.242.</t>
  </si>
  <si>
    <t xml:space="preserve"> 820010925293</t>
  </si>
  <si>
    <t>82-001-2.16.3-0722682</t>
  </si>
  <si>
    <t>Kétoldalon karimás szerelvény elhelyezése ellenkarimákkal, DN 65 PN 10 - PN 16, szennyfogószűrő,  iszap- és levegőleválasztó, Flamco Flamcovent Smart 65 F mágneses légleválasztó 120 °C, 10 bar, karimás, Rendelési szám: 31002</t>
  </si>
  <si>
    <t xml:space="preserve"> 820014129224</t>
  </si>
  <si>
    <t>82-001-2.16.3-0722782</t>
  </si>
  <si>
    <t>Kétoldalon karimás szerelvény elhelyezése ellenkarimákkal, DN 65 PN 10 - PN 16, szennyfogószűrő,  iszap- és levegőleválasztó, Flamco Flamco Clean Smart 65 F mágneses iszapleválasztó max. 120 °C, 10 bar, karimás, Rendelési szám: 31022</t>
  </si>
  <si>
    <t xml:space="preserve"> 820014129241</t>
  </si>
  <si>
    <t>82-001-6.2.8-1722155</t>
  </si>
  <si>
    <t>Egyoldalon menetes szerelvény elhelyezése, külső vagy belső menettel, illetve hollandival csatlakoztatva DN 15 légtelenítőszelep, kifolyó- és locsolószelep, töltőszelep, Flamco Flexvent Super 1/2" úszós légtelenítő max. 120 °C, 10 bar, elzáróelem nélkül, Rendelési szám: 28520 + Flamco Flexvent elzáró Super légtelenítőhöz 1/2" 120 °C 10 bar, Rendelési szám: 28525</t>
  </si>
  <si>
    <t xml:space="preserve"> 820014130123</t>
  </si>
  <si>
    <t>82-001-7.2.1-0114001</t>
  </si>
  <si>
    <t>Kétoldalon menetes vagy roppantógyűrűs szerelvény elhelyezése, külső vagy belső menettel, illetve hollandival csatlakoztatva DN 15 szelepek, csappantyúk (szabályzó, folytó-elzáró, beavatkozó), TA STAD BB beszabályozó szelep PN 20 mérőcsonkkal, DN 15, Cikkszám: 52-151-014</t>
  </si>
  <si>
    <t xml:space="preserve"> 820010932742</t>
  </si>
  <si>
    <t>82-001-7.2.2-0130603</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</si>
  <si>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</si>
  <si>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 xml:space="preserve"> 820010933645</t>
  </si>
  <si>
    <t>82-001-7.3.2-0130604</t>
  </si>
  <si>
    <t>Kétoldalon menetes vagy roppantógyűrűs szerelvény elhelyezése, külső vagy belső menettel, illetve hollandival csatlakoztatva DN 20 gömbcsap, víz- és gázfőcsap, MOFÉM AHA Univerzális gömbcsap 3/4" bb. menettel, névleges méret 20 mm, sárgaréz, natúr, 16 bar, Kód: 113-0018-00</t>
  </si>
  <si>
    <t xml:space="preserve"> 820010934880</t>
  </si>
  <si>
    <t>82-001-7.4.1-0114003</t>
  </si>
  <si>
    <t>Kétoldalon menetes vagy roppantógyűrűs szerelvény elhelyezése, külső vagy belső menettel, illetve hollandival csatlakoztatva DN 25 szelepek, csappantyúk (szabályzó, folytó-elzáró, beavatkozó), TA STAD BB beszabályozó szelep PN 20 mérőcsonkkal, DN 25, Cikkszám: 52-151-025</t>
  </si>
  <si>
    <t xml:space="preserve"> 820010935381</t>
  </si>
  <si>
    <t>82-001-7.4.2-0130605</t>
  </si>
  <si>
    <t>Kétoldalon menetes vagy roppantógyűrűs szerelvény elhelyezése, külső vagy belső menettel, illetve hollandival csatlakoztatva DN 25 gömbcsap, víz- és gázfőcsap, MOFÉM AHA Univerzális gömbcsap 1" bb. menettel, névleges méret 25 mm, sárgaréz, natúr, 16 bar, Kód: 113-0034-00</t>
  </si>
  <si>
    <t xml:space="preserve"> 820010936030</t>
  </si>
  <si>
    <t>82-001-7.4.9-0113423</t>
  </si>
  <si>
    <t>Kétoldalon menetes vagy roppantógyűrűs szerelvény elhelyezése, külső vagy belső menettel, illetve hollandival csatlakoztatva DN 25 biztonsági szerelvény, Danfoss kazánvédő szelep, sarok kivitelű, 003L6012, AVDO 25, bb. 1"</t>
  </si>
  <si>
    <t xml:space="preserve"> 820010936231</t>
  </si>
  <si>
    <t>82-001-7.5.1-0114004</t>
  </si>
  <si>
    <t>Kétoldalon menetes vagy roppantógyűrűs szerelvény elhelyezése, külső vagy belső menettel, illetve hollandival csatlakoztatva DN 32 szelepek, csappantyúk (szabályzó, folytó-elzáró, beavatkozó), TA STAD BB beszabályozó szelep PN 20 mérőcsonkkal, DN 32, Cikkszám: 52-151-032</t>
  </si>
  <si>
    <t xml:space="preserve"> 820010936485</t>
  </si>
  <si>
    <t>82-001-7.6.1-0114005</t>
  </si>
  <si>
    <t>Kétoldalon menetes vagy roppantógyűrűs szerelvény elhelyezése, külső vagy belső menettel, illetve hollandival csatlakoztatva DN 40 szelepek, csappantyúk (szabályzó, folytó-elzáró, beavatkozó), TA STAD BB beszabályozó szelep PN 20 mérőcsonkkal, DN 40, Cikkszám: 52-151-040</t>
  </si>
  <si>
    <t xml:space="preserve"> 820010937323</t>
  </si>
  <si>
    <t>82-001-7.6.1-0115546</t>
  </si>
  <si>
    <t>Kétoldalon menetes vagy roppantógyűrűs szerelvény elhelyezése, külső vagy belső menettel, illetve hollandival csatlakoztatva DN 40 szelepek, csappantyúk (szabályzó, folytó-elzáró, beavatkozó), OVENTROP visszacsapó szelep, Viton tömítéssel, PN25, DN40, G 1 1/2" bm., (0...+100)°C, nyitónyomás 40 mbar, kvs=19,00, vörösöntvény szelepházzal, 1072012</t>
  </si>
  <si>
    <t xml:space="preserve"> 820010937403</t>
  </si>
  <si>
    <t>82-001-7.6.2-0130607</t>
  </si>
  <si>
    <t>Kétoldalon menetes vagy roppantógyűrűs szerelvény elhelyezése, külső vagy belső menettel, illetve hollandival csatlakoztatva DN 40 gömbcsap, víz- és gázfőcsap, MOFÉM AHA Univerzális gömbcsap 6/4" bb. menettel, vízátbocsátás 590 l/min., névleges méret 40 mm, sárgaréz, natúr, 10 bar, Kód: 113-0052-00</t>
  </si>
  <si>
    <t xml:space="preserve"> 820010937701</t>
  </si>
  <si>
    <t>82-001-7.6.3-0115766</t>
  </si>
  <si>
    <t>Kétoldalon menetes vagy roppantógyűrűs szerelvény elhelyezése, külső vagy belső menettel, illetve hollandival csatlakoztatva DN 40 szennyfogószűrő, gázszűrő, iszap- és levegőleválasztó, OVENTROP szennyfogó szűrő, PN25, DN40, 1 1/2" bm., kvs=32.50, szitasűrűség 600 υm, (-10...+150)°C, vörösöntvény szerelvényházzal, 1120012</t>
  </si>
  <si>
    <t xml:space="preserve"> 820010937805</t>
  </si>
  <si>
    <t>82-001-7.7.1-0115547</t>
  </si>
  <si>
    <t>Kétoldalon menetes vagy roppantógyűrűs szerelvény elhelyezése, külső vagy belső menettel, illetve hollandival csatlakoztatva DN 50, DN 65 szelepek, csappantyúk (szabályzó, folytó-elzáró, beavatkozó), OVENTROP visszacsapó szelep, Viton tömítéssel, PN25, DN50, G 2" bm., (0...+100)°C, nyitónyomás 40 mbar, kvs=30,50, vörösöntvény szelepházzal, 1072016</t>
  </si>
  <si>
    <t xml:space="preserve"> 820010938105</t>
  </si>
  <si>
    <t>82-001-7.7.2-0130608</t>
  </si>
  <si>
    <t>Kétoldalon menetes vagy roppantógyűrűs szerelvény elhelyezése, külső vagy belső menettel, illetve hollandival csatlakoztatva DN 50, DN 65 gömbcsap, víz- és gázfőcsap, MOFÉM AHA Univerzális gömbcsap 2" bb. menettel, vízátbocsátás 890 l/min., névleges méret 50 mm, sárgaréz, natúr, 10 bar, Kód: 113-0053-00</t>
  </si>
  <si>
    <t xml:space="preserve"> 820010938444</t>
  </si>
  <si>
    <t>82-001-7.7.3-0115767</t>
  </si>
  <si>
    <t>Kétoldalon menetes vagy roppantógyűrűs szerelvény elhelyezése, külső vagy belső menettel, illetve hollandival csatlakoztatva DN 50, DN 65 szennyfogószűrő, gázszűrő, iszap- és levegőleválasztó, OVENTROP szennyfogó szűrő, PN25, DN50, 2" bm., kvs=56.20, szitasűrűség 600 υm, (-10...+150)°C, vörösöntvény szerelvényházzal, 1120016</t>
  </si>
  <si>
    <t xml:space="preserve"> 820010938541</t>
  </si>
  <si>
    <t>82-004-21.3-0722134</t>
  </si>
  <si>
    <t>Fűtési és hűtési rendszerekben, vízutántöltő berendezés elhelyezése, Flamco NFE 1.1 vízutántöltő berendezés visszacsapószeleppel, vízmérővel, Rendelési szám: 23780</t>
  </si>
  <si>
    <t xml:space="preserve"> 820043553440</t>
  </si>
  <si>
    <t>82-004-21.3-0722611</t>
  </si>
  <si>
    <t>Fűtési és hűtési rendszerekben, vízutántöltő berendezés elhelyezése, Flamco MVE 1 utántöltő egység tágulási automata utántöltésére, NFE elemekkel kombinálható, Rendelési szám: 23785</t>
  </si>
  <si>
    <t xml:space="preserve"> 820044136540</t>
  </si>
  <si>
    <t>82-004-6.1.1.1-0722028</t>
  </si>
  <si>
    <t>Zárt tágulási tartály elhelyezése és bekötése (nyomástartó-, gáztalanító és vízutántöltő  berendezések a 82-004-21-es tételtől), fűtési és hűtési rendszerekben, membrános, 2-80 liter között, Flamco Flexcon CE Top 50 / 2,5 membrános tágulási tartály "CE Top" 6 bar, 70 °C, Rendelési szám: 16053</t>
  </si>
  <si>
    <t xml:space="preserve"> 820044136104</t>
  </si>
  <si>
    <t>82-004-6.1.1.2-0722091</t>
  </si>
  <si>
    <t>Zárt tágulási tartály elhelyezése és bekötése (nyomástartó-, gáztalanító és vízutántöltő  berendezések a 82-004-21-es tételtől), fűtési és hűtési rendszerekben, membrános, 81-400 liter között, Flamco Flexcon M 100/6 bar cserélhető membrános tágulási tartály, 10 bar, Rendelési szám: 22010</t>
  </si>
  <si>
    <t xml:space="preserve"> 820044136150</t>
  </si>
  <si>
    <t>82-005-1.12.5-0322105</t>
  </si>
  <si>
    <t xml:space="preserve">Föld- vagy PB gáz tüzelésű, melegvízüzemű, acéllemez kondenzációs kazán elhelyezése és bekötése, 240,01-600 kW teljesítmény között,  TopGas® classic (100), kondenzációs falikazán (V3) 3 db  Szifon kondenzvíz elv., fali függesztőkészlet, prospektustartó mappával, MAGYAR NYELVŰ GÉPKÖNYV Szivattyú Wilo Yonos MAXO 25/0,5-10 PN10 3 db  TTE ZE1 kiegészítő szabályozó 1 db  6037053_TTE-WEZ bázism., 6043844_TTE kezelő-fekete, 6037484_TTE-ZE1 szabályozó MAGYAR NY. GÉPKÖNY TTE továbbfejlesztett nyelvi csomag 1 db TTE Set BasisModul WEZ 2 db MAGYAR NYELVŰ GÉPKÖNYV KB 23 UG1 kondenzátumbox, kondenzátum semlegesítő, gravitációs 1 db  Hoval HF 200/200 3HK kaszkád állvány 3 Topgas 100-120 kazánhoz 1 klt  Hoval HF 200/200 3HK kaszkád állvány 3 Topgas 100-120 kazánhoz 1 klt Mágneses iszapleválasztó 6/4" 3 db  </t>
  </si>
  <si>
    <t>82-005-16.1-0120051</t>
  </si>
  <si>
    <t>Manométer elhelyezése, öntött alumínium házban, Manométer öntött alumínium-házban M 20 x 1,5 menettel 1,6 % pontossággal P 1011 típus, átmérő 100 mm. Méréshatár: 0-0.6;0-1.0;0-1.6;0-2.5 bar</t>
  </si>
  <si>
    <t xml:space="preserve"> 820050959755</t>
  </si>
  <si>
    <t>82-005-17.1.1-0212206</t>
  </si>
  <si>
    <t>Hőmérő elhelyezése, egyenes hőmérő, kicsi, Védőszerelvényes ipari hőmérő, MSZ 11210/2-72 kis egyenes hőmérő 0 C-tól 160 C 63 mm benyúlással</t>
  </si>
  <si>
    <t xml:space="preserve"> 820050959864</t>
  </si>
  <si>
    <t>82-005-20.1.1</t>
  </si>
  <si>
    <t>Előregyártott osztó- vagy gyűjtőcső elhelyezése, előre kiépített támasztó szerkezetre, bekötések és szerelvények nélkül, DN 50-300 méret között, 25 bar nyomásig,  0,5-4,0 m hosszúságban, 50 kg-ig</t>
  </si>
  <si>
    <t>82-007-10.1.1</t>
  </si>
  <si>
    <t>Lemezes hőcserélő elhelyezése és bekötése fűtési rendszerbe, fali vagy álló tartószerkezettel, 120 kW teljesítményig, menetes csatlakozással HOVAL ajánlat szerint, 300 kW 70/55-65/50 20 kPA</t>
  </si>
  <si>
    <t>82-008-3.1.4.1.3-0125707</t>
  </si>
  <si>
    <t xml:space="preserve">Fűtés-, klíma-, hűtéstechnika nedvestengelyű nagyhatásfokú szabályozott szivattyú, menetes vagy karimás kötéssel, egyes szivattyúk, DN 40, Wilo-Yonos Maxo 40/0,5-12 nedvestengelyű keringető szivattyú, DN 40, karimás csatlakozással, A-energiaosztály, PN6/10 kombikarimával, 1~230V, </t>
  </si>
  <si>
    <t>82-012-3.2.1.4-0423461</t>
  </si>
  <si>
    <t>Acéllemez kompakt lapradiátor elhelyezése, széthordással, tartókkal, bekötéssel, 2 soros, 1600 mm-ig, 600 mm, VOGEL &amp; NOOT kompakt lapradiátor 22K típus, 2-soros, 2 konvektorlemez borítással, 600x 400 mm, fűtőteljesítmény:  685 W</t>
  </si>
  <si>
    <t xml:space="preserve"> 820120997864</t>
  </si>
  <si>
    <t>82-012-3.2.1.4-0423462</t>
  </si>
  <si>
    <t>Acéllemez kompakt lapradiátor elhelyezése, széthordással, tartókkal, bekötéssel, 2 soros, 1600 mm-ig, 600 mm, VOGEL &amp; NOOT kompakt lapradiátor 22K típus, 2-soros, 2 konvektorlemez borítással, 600x 520 mm, fűtőteljesítmény:  891 W</t>
  </si>
  <si>
    <t xml:space="preserve"> 820120997876</t>
  </si>
  <si>
    <t>82-012-3.2.1.4-0423464</t>
  </si>
  <si>
    <t>Acéllemez kompakt lapradiátor elhelyezése, széthordással, tartókkal, bekötéssel, 2 soros, 1600 mm-ig, 600 mm, VOGEL &amp; NOOT kompakt lapradiátor 22K típus, 2-soros, 2 konvektorlemez borítással, 600x 720 mm, fűtőteljesítmény: 1233 W</t>
  </si>
  <si>
    <t xml:space="preserve"> 820120997893</t>
  </si>
  <si>
    <t>82-012-3.2.1.4-0423465</t>
  </si>
  <si>
    <t>Acéllemez kompakt lapradiátor elhelyezése, széthordással, tartókkal, bekötéssel, 2 soros, 1600 mm-ig, 600 mm, VOGEL &amp; NOOT kompakt lapradiátor 22K típus, 2-soros, 2 konvektorlemez borítással, 600x 800 mm, fűtőteljesítmény: 1370 W</t>
  </si>
  <si>
    <t xml:space="preserve"> 820120997903</t>
  </si>
  <si>
    <t>82-012-3.2.1.4-0423467</t>
  </si>
  <si>
    <t>Acéllemez kompakt lapradiátor elhelyezése, széthordással, tartókkal, bekötéssel, 2 soros, 1600 mm-ig, 600 mm, VOGEL &amp; NOOT kompakt lapradiátor 22K típus, 2-soros, 2 konvektorlemez borítással, 600x1000 mm, fűtőteljesítmény: 1713 W</t>
  </si>
  <si>
    <t xml:space="preserve"> 820120997920</t>
  </si>
  <si>
    <t>82-012-3.2.1.4-0423468</t>
  </si>
  <si>
    <t>Acéllemez kompakt lapradiátor elhelyezése, széthordással, tartókkal, bekötéssel, 2 soros, 1600 mm-ig, 600 mm, VOGEL &amp; NOOT kompakt lapradiátor 22K típus, 2-soros, 2 konvektorlemez borítással, 600x1120 mm, fűtőteljesítmény: 1919 W</t>
  </si>
  <si>
    <t xml:space="preserve"> 820120997932</t>
  </si>
  <si>
    <t>82-012-3.2.1.4-0423469</t>
  </si>
  <si>
    <t>Acéllemez kompakt lapradiátor elhelyezése, széthordással, tartókkal, bekötéssel, 2 soros, 1600 mm-ig, 600 mm, VOGEL &amp; NOOT kompakt lapradiátor 22K típus, 2-soros, 2 konvektorlemez borítással, 600x1200 mm, fűtőteljesítmény: 2056 W</t>
  </si>
  <si>
    <t xml:space="preserve"> 820120997944</t>
  </si>
  <si>
    <t>82-012-3.2.1.4-0423470</t>
  </si>
  <si>
    <t>Acéllemez kompakt lapradiátor elhelyezése, széthordással, tartókkal, bekötéssel, 2 soros, 1600 mm-ig, 600 mm, VOGEL &amp; NOOT kompakt lapradiátor 22K típus, 2-soros, 2 konvektorlemez borítással, 600x1320 mm, fűtőteljesítmény: 2261 W</t>
  </si>
  <si>
    <t xml:space="preserve"> 820120997956</t>
  </si>
  <si>
    <t>82-012-3.2.1.4-0423471</t>
  </si>
  <si>
    <t>Acéllemez kompakt lapradiátor elhelyezése, széthordással, tartókkal, bekötéssel, 2 soros, 1600 mm-ig, 600 mm, VOGEL &amp; NOOT kompakt lapradiátor 22K típus, 2-soros, 2 konvektorlemez borítással, 600x1400 mm, fűtőteljesítmény: 2398 W</t>
  </si>
  <si>
    <t xml:space="preserve"> 820120997961</t>
  </si>
  <si>
    <t>82-012-3.2.1.4-0423472</t>
  </si>
  <si>
    <t>Acéllemez kompakt lapradiátor elhelyezése, széthordással, tartókkal, bekötéssel, 2 soros, 1600 mm-ig, 600 mm, VOGEL &amp; NOOT kompakt lapradiátor 22K típus, 2-soros, 2 konvektorlemez borítással, 600x1600 mm, fűtőteljesítmény: 2741 W</t>
  </si>
  <si>
    <t xml:space="preserve"> 820120997973</t>
  </si>
  <si>
    <t>82-012-3.3.1.4-0423565</t>
  </si>
  <si>
    <t>Acéllemez kompakt lapradiátor elhelyezése, széthordással, tartókkal, bekötéssel, 3 soros, 1600 mm-ig, 600 mm, VOGEL &amp; NOOT kompakt lapradiátor 33K típus, 3-soros, 3 konvektorlemez borítással, 600x 800 mm, fűtőteljesítmény: 1962 W</t>
  </si>
  <si>
    <t xml:space="preserve"> 820121001734</t>
  </si>
  <si>
    <t>82-012-3.3.1.4-0423567</t>
  </si>
  <si>
    <t>Acéllemez kompakt lapradiátor elhelyezése, széthordással, tartókkal, bekötéssel, 3 soros, 1600 mm-ig, 600 mm, VOGEL &amp; NOOT kompakt lapradiátor 33K típus, 3-soros, 3 konvektorlemez borítással, 600x1000 mm, fűtőteljesítmény: 2453 W</t>
  </si>
  <si>
    <t xml:space="preserve"> 820121001751</t>
  </si>
  <si>
    <t>82-012-3.3.1.4-0423569</t>
  </si>
  <si>
    <t>Acéllemez kompakt lapradiátor elhelyezése, széthordással, tartókkal, bekötéssel, 3 soros, 1600 mm-ig, 600 mm, VOGEL &amp; NOOT kompakt lapradiátor 33K típus, 3-soros, 3 konvektorlemez borítással, 600x1200 mm, fűtőteljesítmény: 2944 W</t>
  </si>
  <si>
    <t xml:space="preserve"> 820121001775</t>
  </si>
  <si>
    <t>82-012-3.3.1.4-0423570</t>
  </si>
  <si>
    <t>Acéllemez kompakt lapradiátor elhelyezése, széthordással, tartókkal, bekötéssel, 3 soros, 1600 mm-ig, 600 mm, VOGEL &amp; NOOT kompakt lapradiátor 33K típus, 3-soros, 3 konvektorlemez borítással, 600x1320 mm, fűtőteljesítmény: 3238 W</t>
  </si>
  <si>
    <t xml:space="preserve"> 820121001780</t>
  </si>
  <si>
    <t>82-012-3.3.2.4-0000001</t>
  </si>
  <si>
    <t>Acéllemez kompakt lapradiátor elhelyezése, széthordással, tartókkal, bekötéssel, 3 soros, 1600 mm felett, 600 mm Vogel@Noot 22K 600x1800</t>
  </si>
  <si>
    <t>82-012-3.3.2.4-0000002</t>
  </si>
  <si>
    <t>Acéllemez kompakt lapradiátor elhelyezése, széthordással, tartókkal, bekötéssel, 3 soros, 1600 mm felett, 600 mm Vogel@Noot 22K 600x2000</t>
  </si>
  <si>
    <t>82-012-3.3.2.4-0000003</t>
  </si>
  <si>
    <t>Acéllemez kompakt lapradiátor elhelyezése, széthordással, tartókkal, bekötéssel, 3 soros, 1600 mm felett, 600 mm Vogel@Noot 22K 900x1600</t>
  </si>
  <si>
    <t>82-012-3.3.2.4-0425798</t>
  </si>
  <si>
    <t xml:space="preserve">Acéllemez kompakt lapradiátor elhelyezése, széthordással, tartókkal, bekötéssel, 3 soros, 1600 mm felett, 600 mm, VOGEL &amp; NOOT kompakt lapradiátor 33K típus, 32-soros, 3 konvektorlemez borítással, 600x1800 mm, </t>
  </si>
  <si>
    <t>82-016-12.4</t>
  </si>
  <si>
    <t>Kazánház, illetve hőközpont beszabályozása, beüzemelése 69.781 -139.560 W teljesítmény között</t>
  </si>
  <si>
    <t xml:space="preserve"> 820161025546</t>
  </si>
  <si>
    <t>82-016-13.4</t>
  </si>
  <si>
    <t>Próbafűtés, radiátorok beszabályozása 69.781 -139.560 W teljesítmény között</t>
  </si>
  <si>
    <t xml:space="preserve"> 820161025592</t>
  </si>
  <si>
    <t>82-031-7.1.1.1-0555015</t>
  </si>
  <si>
    <t xml:space="preserve">Ipari vízlágyító berendezés elhelyezése és vízoldali bekötése, ioncserélő gyantatöltettel, gyanta tartó és sólé tartállyal, menetes csatlakozással, egyoszlopos, szakaszos üzemű, DN 25 csatlakozó mérettel,  AQA Therm HES vízkezelő állomás, sótalanvizes és lágyvizes utántöltéshez (810423) 1 db  AQA Therm SRC XL kevertágyas sótalanító patron, sótalanvizes utántöltéshez, cserélhető (812510) 1 db SoluTech Protection - Védőadalék (0,5 liter, 7473) 2 db  </t>
  </si>
  <si>
    <t>82-031-7.1.1.1-0555017</t>
  </si>
  <si>
    <t>Ipari vízlágyító berendezés elhelyezése és vízoldali bekötése, ioncserélő gyantatöltettel, gyanta tartó és sólé tartállyal, menetes csatlakozással, egyoszlopos, szakaszos üzemű, DN 25 csatlakozó mérettel, VAS25F1/BWT-ECO DIGI egyoszlopos, mennyiségvezérelt, automata vízlágyító berendezés, 1,0-1,5 m3/h térf.áramú, Cikkszám: OEMA25</t>
  </si>
  <si>
    <t xml:space="preserve"> 820311031100</t>
  </si>
  <si>
    <t>83-006-5.1.1.1-0210601</t>
  </si>
  <si>
    <t xml:space="preserve">Termoventilátor elhelyezése, állítható zsaluval, konzolra szerelhető, két-négysoros fűtő kivitelben, 1650 m3/h teljesítményig, Systemair SWH02 termoventilátor Q=3,0kW 230V/50Hz; 67W </t>
  </si>
  <si>
    <t>Semmelweis Egyetem I. sz. Gyermekklinika - Ambulancia épület</t>
  </si>
  <si>
    <t>54-016-5.1</t>
  </si>
  <si>
    <t>Gázvezeték szakaszos és hálózati tömörségi nyomáspróbája, DN 50-100 között</t>
  </si>
  <si>
    <t xml:space="preserve"> 540160667216</t>
  </si>
  <si>
    <t>81-003-1.2.1.1.1.1.3-0110113</t>
  </si>
  <si>
    <t>Gázvezeték, Fekete acélcső szerelése, hegesztett kötésekkel, cső elhelyezése szakaszos nyomáspróbával, szabadon, tartószerkezettel, csőátmérő DN 100-méretig, DN 25, Fekete acélcső A 37X 1" simavégű</t>
  </si>
  <si>
    <t xml:space="preserve"> 810030882245</t>
  </si>
  <si>
    <t>81-003-1.2.1.1.1.1.4-0110116</t>
  </si>
  <si>
    <t>Gázvezeték, Fekete acélcső szerelése, hegesztett kötésekkel, cső elhelyezése szakaszos nyomáspróbával, szabadon, tartószerkezettel, csőátmérő DN 100-méretig, DN 32, Fekete acélcső A 37X 5/4" simavégű</t>
  </si>
  <si>
    <t xml:space="preserve"> 810030882286</t>
  </si>
  <si>
    <t>81-003-1.2.1.1.1.1.6-0110122</t>
  </si>
  <si>
    <t>Gázvezeték, Fekete acélcső szerelése, hegesztett kötésekkel, cső elhelyezése szakaszos nyomáspróbával, szabadon, tartószerkezettel, csőátmérő DN 100-méretig, DN 50, Fekete acélcső, A 37X 2" simavégű</t>
  </si>
  <si>
    <t xml:space="preserve"> 810030882383</t>
  </si>
  <si>
    <t>Gázátadás, MEO</t>
  </si>
  <si>
    <t>[k]</t>
  </si>
  <si>
    <t>Kéményseprő szakvélemény</t>
  </si>
  <si>
    <t>82-000-1.2.1</t>
  </si>
  <si>
    <t>Szerelvények leszerelése, menetes szerelvények, DN 50 méretig</t>
  </si>
  <si>
    <t xml:space="preserve"> 820000922943</t>
  </si>
  <si>
    <t>82-001-2.14.2-0131046</t>
  </si>
  <si>
    <t>Kétoldalon karimás szerelvény elhelyezése ellenkarimákkal, DN 50 PN 10 - PN 40, gömbcsap, MVV-ISG WKC1A gömbcsap szénacélból, karimás, gázra, PN 40 DN 50</t>
  </si>
  <si>
    <t xml:space="preserve"> 820010924896</t>
  </si>
  <si>
    <t>82-001-7.4.2-0131013</t>
  </si>
  <si>
    <t>Kétoldalon menetes vagy roppantógyűrűs szerelvény elhelyezése, külső vagy belső menettel, illetve hollandival csatlakoztatva DN 25 gömbcsap, víz- és gázfőcsap, MVV-ISG WKC1-GW gömbcsap szénacélból, belsőmenetes, gázra, PN 40 DN 25</t>
  </si>
  <si>
    <t xml:space="preserve"> 820010936083</t>
  </si>
  <si>
    <t>82-011-1.1.2.3.4-0240215</t>
  </si>
  <si>
    <t>Készülékek víz- vagy gázoldali bekötése méretre vágható bordáscsővel, peremezhető cső hollandi csatlakozás készítése nélkül, gázoldali bekötés, belső menettel csatlakozó készülék bekötése közcsavarral, DN 25, GEBO 1" összekötőcsavar kúp/henger, A03-0005-0783</t>
  </si>
  <si>
    <t xml:space="preserve"> 820110990695</t>
  </si>
  <si>
    <t>83-001-6.8.2</t>
  </si>
  <si>
    <t>Kéménybélés csövek és idomaik, szerelt szigetelt fém kémény elhelyezése, KO/AL rm. acél belső, alumínium külső borítással, tokos, kúpos csatlakozással, NÁ 180-250 mm között Függőleges, béléscső szakasz: EKA global E  Ø250mm: 6400-250-BDSF	1	Talp  6400-250-B93SDN	1	Talpas könyökidom 87° 6400-250-LAH	2	Hosszelem 1000mm, távtartóval 6400-250-L10	18	Hosszelem 1000mm 6400-250-LS	1	Hosszelem 1000mm, leeresztőfüllel 6400-250-AEH2	1	Aknalezáró, gallérral Közös bekötő szakasz: EKA global E  Ø250mm 6400-250-BD	1	Présfedél 6400-250-KA2	1	Kondenz idom 6400-250-F45-100	3	Bekötő idom 45° Ø100mm csatl. 6400-250-LD	2	Hosszelem 1000mm, duplatokkal 6400-250-BP87	2	Könyökidom 87° Tisztítónyílással 6400-250-L10	4	Hosszelem 1000mm 6400-250-L5	2	Hosszelem 500mm 1000-250-ED	37	Tömítés 200°C-ig Bekötő szakasz: EKA global E  Ø113mm 6400-100-LM	3	Hosszelem, mérőponttal 6400-100-BP87	3	Könyökidom 87° Tisztítónyílással 6400-100-L5	3	Hosszelem 500mm 1000-100-ED	12	Tömítés 200°C-ig Légcsatorna szakasz: EKA global E  Ø250mm 6400-250-BD	1	Présfedél 6400-250-F45-100	3	Bekötő idom 45° Ø100mm csatl. 6400-250-LD	2	Hosszelem 1000mm, duplatokkal 6400-250-L10	6	Hosszelem 1000mm 6400-250-VG	1	Madárrács Bekötő szakasz: EKA global E  Ø100mm 6400-100-B90	3	Könyökidom 90° 6400-100-BP87	3	Könyökidom 87° Tisztítónyílással 6400-100-L5	6	Hosszelem 500mm Kiegészítők 6400-100-RZ	6	Csatlakozó idom 98/100mm 41.008.57.22	3	Szétválasztó idom 2 x DN100 41.008.57.86	3	Visszaáramlás biztosító LZ Thermotrade Kft. ajánlata szerint</t>
  </si>
  <si>
    <t>54-016-7.1</t>
  </si>
  <si>
    <t>Csővezetékek fertőtlenítése, DN 200 méretig</t>
  </si>
  <si>
    <t xml:space="preserve"> 540160667250</t>
  </si>
  <si>
    <t>Fűtési vezeték, Horganyzott szénacélcső szerelése, préselt csőkötésekkel, cső elhelyezése csőidomokkal, szakaszos nyomáspróbával, szabadon, horonyba vagy padlócsatornába, DN 12 - DN 50, DN 40, GEBERIT Mapress szénacél kívül-belül horganyzott cső, d42x1,5, Cikkszám: 29257</t>
  </si>
  <si>
    <t>Fűtési vezeték, Horganyzott szénacélcső szerelése, préselt csőkötésekkel, cső elhelyezése csőidomokkal, szakaszos nyomáspróbával, szabadon, horonyba vagy padlócsatornába, DN 12 - DN 50, DN 32, GEBERIT Mapress szénacél kívül-belül horganyzott cső, d35x1,5, Cikkszám: 29256</t>
  </si>
  <si>
    <t>82-008-3.1.3.3.4-0125109</t>
  </si>
  <si>
    <t>Fűtés-, klíma-, hűtéstechnika nedvestengelyű standard (átkapcsolható) szivattyúk elhelyezése és bekötése egyes szivattyúk (HMV) menetes kötéssel, DN 32, Wilo-TOP-Z 30/10 EM nedvestengelyű szivattyú, vörösöntvény házzal, használati melegvíz rendszerekhez, DN 30, menetes csatlakozással, PN10, 1~230V, C:2059857</t>
  </si>
  <si>
    <t xml:space="preserve"> 820081718975</t>
  </si>
  <si>
    <t>82-004-6.3.1.2-0722074</t>
  </si>
  <si>
    <t>Zárt tágulási tartály elhelyezése és bekötése (nyomástartó-, gáztalanító és vízutántöltő  berendezések a 82-004-21-es tételtől), ivóvízre, membrános, 81-400 liter között, Flamco Airfix D-E 200 membrános tágulási tartály, 16 bar, 70 °C, Rendelési szám: 14821</t>
  </si>
  <si>
    <t>82-004-3.1.2-0322193</t>
  </si>
  <si>
    <t>Közvetett fűtésű, álló vagy fekvő, fixen beépített fűtő csőkígyóval vagy nélkül, tároló berendezés elhelyezése és bekötése, egy fűtőkígyós kivitelben, 201-500 l között, HOVAL S300H álló melegvíz tároló acélból, használati melegvíz készítéshez,  zománcozással, magnézium anódos védelemmel, nagyteljesítményű fűtőcsőspirállal, elektromos fűtőbetéttel (230V/50Hz, 3kW)hőszigeteléssel. Tároló-ürtartalom: 300 liter</t>
  </si>
  <si>
    <t>82-001-7.6.2-0131005</t>
  </si>
  <si>
    <t>Kétoldalon menetes vagy roppantógyűrűs szerelvény elhelyezése, külső vagy belső menettel, illetve hollandival csatlakoztatva DN 40 gömbcsap, víz- és gázfőcsap, MVV-ISG WKC1-GW gömbcsap szénacélból, belsőmenetes, vízre, PN 40 DN 40</t>
  </si>
  <si>
    <t xml:space="preserve"> 820010937742</t>
  </si>
  <si>
    <t>82-001-7.5.3-0115765</t>
  </si>
  <si>
    <t>Kétoldalon menetes vagy roppantógyűrűs szerelvény elhelyezése, külső vagy belső menettel, illetve hollandival csatlakoztatva DN 32 szennyfogószűrő, gázszűrő, iszap- és levegőleválasztó, OVENTROP szennyfogó szűrő, PN25, DN32, 1 1/4" bm., kvs=23.90, szitasűrűség 600 υm, (-10...+150)°C, vörösöntvény szerelvényházzal, 1120010</t>
  </si>
  <si>
    <t xml:space="preserve"> 820010937083</t>
  </si>
  <si>
    <t>82-001-7.5.2-0131004</t>
  </si>
  <si>
    <t>Kétoldalon menetes vagy roppantógyűrűs szerelvény elhelyezése, külső vagy belső menettel, illetve hollandival csatlakoztatva DN 32 gömbcsap, víz- és gázfőcsap, MVV-ISG WKC1-GW gömbcsap szénacélból, belsőmenetes, vízre, PN 40 DN 32</t>
  </si>
  <si>
    <t xml:space="preserve"> 820010937025</t>
  </si>
  <si>
    <t>82-001-7.5.1-0115545</t>
  </si>
  <si>
    <t>Kétoldalon menetes vagy roppantógyűrűs szerelvény elhelyezése, külső vagy belső menettel, illetve hollandival csatlakoztatva DN 32 szelepek, csappantyúk (szabályzó, folytó-elzáró, beavatkozó), OVENTROP visszacsapó szelep, Viton tömítéssel, PN25, DN32, G 1 1/4" bm., (0...+100)°C, nyitónyomás 40 mbar, kvs=17,00, vörösöntvény szelepházzal, 1072010</t>
  </si>
  <si>
    <t xml:space="preserve"> 820010936565</t>
  </si>
  <si>
    <t>82-001-13.4-0115468</t>
  </si>
  <si>
    <t xml:space="preserve">Három- vagy négyoldalon menetes vagy roppantógyűrűs szerelvény elhelyezése, külső vagy belső menettel, illetve hollandival csatlakoztatva DN 32, JRGumat termoszt. HMV-keverőszelep, PN10, DN32, km., G1 1/2xG1 1/2xG1 1/2, max. 90 °C, 30-65°C, blokkolható beáll., v.ö. szer.ház, </t>
  </si>
  <si>
    <t>ÁNTSZ negatív vízminta</t>
  </si>
  <si>
    <t>33</t>
  </si>
  <si>
    <t>Falazás és egyéb kőműves munkák</t>
  </si>
  <si>
    <t>36</t>
  </si>
  <si>
    <t>Vakolás és rabicolás</t>
  </si>
  <si>
    <t>42</t>
  </si>
  <si>
    <t>Hideg- és melegburkolatok készítése, aljzat előkészítés</t>
  </si>
  <si>
    <t>47</t>
  </si>
  <si>
    <t>Felületképzés</t>
  </si>
  <si>
    <t>48</t>
  </si>
  <si>
    <t>Szigetelés</t>
  </si>
  <si>
    <t>33-062-1.1-1110002</t>
  </si>
  <si>
    <t>Áttörés vezetékek részére, helyreállítással, 0,1 m²/db méretig, tégla válaszfalban, Kisméretű tömör tégla 250x120x65 mm I.o. Hf5-mc, falazó, cementes mészhabarcs</t>
  </si>
  <si>
    <t xml:space="preserve"> 330620094505</t>
  </si>
  <si>
    <t>36-001-1.1.1-0550030</t>
  </si>
  <si>
    <t>Sima oldalfalvakolat készítése kézi felhordással, belső, vakoló cementes mészhabarccsal, téglafelületen, 1,5 cm vastagságban, Hvb4-mc, belső, vakoló cementes mészhabarccsal és Hs60-cm, felületképző (simító), meszes cementhabarccsal</t>
  </si>
  <si>
    <t>m2</t>
  </si>
  <si>
    <t xml:space="preserve"> 360010110776</t>
  </si>
  <si>
    <t>36-090-1.1.3-0550030</t>
  </si>
  <si>
    <t>Vakolatjavítás oldalfalon, tégla-, beton-, kőfelületen vagy építőlemezen, a meglazult, sérült vakolat előzetes leverésével, hiánypótlás 25% felett, Hvb4-mc, beltéri, vakoló, cementes mészhabarcs mészpéppel</t>
  </si>
  <si>
    <t xml:space="preserve"> 360900129993</t>
  </si>
  <si>
    <t>36-090-1.3.1.3-0550030</t>
  </si>
  <si>
    <t>Vakolatjavítás mennyezeten, sík vasbeton téglabetétes, téglatálcás födémen, íves boltozaton  vagy építőelemen a meglazult, sérült vakolat leverésével, hiánypótlás 25 % felett, Hvb4-mc, beltéri, vakoló, cementes mészhabarcs mészpéppel</t>
  </si>
  <si>
    <t xml:space="preserve"> 360900130110</t>
  </si>
  <si>
    <t>42-000-5.1.1</t>
  </si>
  <si>
    <t xml:space="preserve">Kőlap burkolatok bontása, padlóburkolat 5cm vastagságig </t>
  </si>
  <si>
    <t>42-000-5.2.1</t>
  </si>
  <si>
    <t>Kőlap burkolatok bontása, fal-, oszlop- és pillérburkolatok, 5 cm vastagságig, 0,25 m² lapméretig</t>
  </si>
  <si>
    <t>42-012-1.1.1.1.1.2-0212001</t>
  </si>
  <si>
    <t>Fal-, pillér-, oszlopburkolat készítése beltérben, tégla, beton, vakolt alapfelületen, mázas kerámiával, kötésben vagy hálósan, 3-5 mm vtg. ragasztóba rakva, 1-10 mm fugaszélességgel, 10x10 - 20x20 cm közötti lapmérettel, LB-Knauf BASIS/Bázis ragasztó, EN 12004 szerinti C1T minősítéssel, beltéri-fagyálló lapokhoz, Cikkszám: K00617011 LB-Knauf Colorin fugázó, EN 13888 szerinti CG2 minősítéssel, fehér, Cikkszám: K00625***</t>
  </si>
  <si>
    <t xml:space="preserve"> 420120226461</t>
  </si>
  <si>
    <t>42-022-1.1.1.1.1.2-0212001</t>
  </si>
  <si>
    <t>Padlóburkolat készítése, beltérben, tégla, beton, vakolt alapfelületen, mázas kerámiával, kötésben vagy hálósan, 3-5 mm vtg. ragasztóba rakva, 1-10 mm fugaszélességgel, 10x10 - 20x20 cm közötti lapmérettel, LB-Knauf BASIS/Bázis ragasztó, EN 12004 szerinti C1T minősítéssel, beltéri-fagyálló lapokhoz, Cikkszám: K00617011 LB-Knauf Colorin fugázó, EN 13888 szerinti CG2 minősítéssel, fehér, Cikkszám: K00625***</t>
  </si>
  <si>
    <t xml:space="preserve"> 420223809570</t>
  </si>
  <si>
    <t>42-090-3.2.2.1</t>
  </si>
  <si>
    <t>Lapburkolat javítása; Fal- és pillérburkolat javítása 0,10-2,00 m²-ig terjedő felületen, pótlással,</t>
  </si>
  <si>
    <t>47-000-1.2.1.1</t>
  </si>
  <si>
    <t>Belső festéseknél felület előkészítése, részmunkák; többrétegű enyves festék lekaparása és lemosása, bármilyen padozatú helyiségben, tagolatlan felületen</t>
  </si>
  <si>
    <t>100 m2</t>
  </si>
  <si>
    <t xml:space="preserve"> 470000450365</t>
  </si>
  <si>
    <t>47-000-1.21.2.1.1.1-0150145</t>
  </si>
  <si>
    <t>Belső festéseknél felület előkészítése, részmunkák; glettelés, műanyag kötőanyagú glettel (simítótapasszal), vakolt felületen, bármilyen padozatú helyiségben, tagolatlan felületen, Deko simítótapasz 100, fehér, EAN: 5995061277513</t>
  </si>
  <si>
    <t xml:space="preserve"> 470000450462</t>
  </si>
  <si>
    <t>47-011-16.1.1.1-0159864</t>
  </si>
  <si>
    <t>Diszperziós festés műanyag bázisú vizes-diszperziós fehér vagy gyárilag színezett festékkel, egy rétegben új vagy régi lekapart, előkészített alapfelületen,vakolaton, tagolatlan sima felületen, Capasan Sensitív Allergén, irritáló szagoktól mentes diszperziós festék, fehér</t>
  </si>
  <si>
    <t xml:space="preserve"> 470112629134</t>
  </si>
  <si>
    <t>48-012-6.3</t>
  </si>
  <si>
    <t>Talajnedvesség elleni padlószigetelés bevonatszigeteléssel két rétegben, műgyanta alapú kent vízszigeteléssel,  glettvassal vagy simítóval felhordva</t>
  </si>
  <si>
    <t>48-090-13.1</t>
  </si>
  <si>
    <t>Csőátvezetés kitöltése EI90 tűzgátló purhabbal</t>
  </si>
  <si>
    <t>l</t>
  </si>
  <si>
    <t>82-009-22.10</t>
  </si>
  <si>
    <t>Egyéb kiegészítő vízszerelési berendezések, padlóösszefolyó elhelyezése és bekötése, meglévő padlóösszefolyó helyére</t>
  </si>
  <si>
    <t xml:space="preserve">Gépész tervező:
Kiss László 
Okl. épületgépész mérnök 
G-1-01-11715 
</t>
  </si>
  <si>
    <t>Budapest</t>
  </si>
  <si>
    <t>71</t>
  </si>
  <si>
    <t>Elektromos energiaellátás, villanyszerelés</t>
  </si>
  <si>
    <t>71-000-1.6</t>
  </si>
  <si>
    <t xml:space="preserve">Meglévő villamos felszrelések kábelek - feszültség mentesítés utáni bontása, a hulladékok szakszerű kezelésével; </t>
  </si>
  <si>
    <t>klt</t>
  </si>
  <si>
    <t>71-001-1.2.1.1</t>
  </si>
  <si>
    <t>Védőcsövek Vastagfalú műanyag védőcsövek, oldalfalon vagy mennyezeten  falon kívüli szereléshez, egyedi tartóként alkalmazva, szakaszosan szerelve. átm. 16 mm</t>
  </si>
  <si>
    <t>Védőcsövek Vastagfalú műanyag védőcsövek, oldalfalon vagy mennyezeten  falon kívüli szereléshez, egyedi tartóként alkalmazva, szakaszosan szerelve. átm. 25 mm</t>
  </si>
  <si>
    <t>71-002-52.1-0335904</t>
  </si>
  <si>
    <t xml:space="preserve">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3x1,5 mm2  </t>
  </si>
  <si>
    <t xml:space="preserve">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4x1 mm2  </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</si>
  <si>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3x1 mm2</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</si>
  <si>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jelzőkábel 2x1 mm2 árnyékolt kábel</t>
  </si>
  <si>
    <t>Erősáramú kábelek Műanyag ér köpenyszigetelésű 0,6/1kV-os, rézerű kábelek, előre elkészített kábeltartó szerkezetre erősítve, két végén kábelfej kiképzéssel, szigetelési ellenállás méréssel, bekötve, kipróbálva, mérési jegyzőkönyvvel átadva. Tipus: NYY-J 0,6/1 kV  jelzőkábel 5x2,5 mm2 árnyékolt kábel</t>
  </si>
  <si>
    <t>71-004-2</t>
  </si>
  <si>
    <t>Kábelnyomvonalak kiépítése, OBO szerelvényekkel  Horganyzott, perforált fém kábeltálca, RKS 200x60 mm  idomokkal, összekötő szerelvényekkel, függesztve, rögzítve</t>
  </si>
  <si>
    <t>71-009-1.1.1-0122609</t>
  </si>
  <si>
    <t>NK jelű  GÉPÉSZETI ELOSZTÓ BERENDEZÉS Elosztó-berendezés a V1-V6  számú dokumentáció szerint, Tipus: Schnieder Electric; PRIZMA G+  - IP34 mérete: 800x600x240mm</t>
  </si>
  <si>
    <t>71-009-1.1.1-0122610</t>
  </si>
  <si>
    <t>Szinti elosztóba 1 db C 3x25A -3p  kismegszakító beépítése</t>
  </si>
  <si>
    <t>71-010-5.1-0151295</t>
  </si>
  <si>
    <t>Fénycsöves lámpatestek-  1x56W  IP54  PC opálbúrás , 1m-es csőingára függesztve</t>
  </si>
  <si>
    <t>akkumulátorozott kijáratmutató trev szerinti pictogrammal - IP44 60 perces áthidalási idővel</t>
  </si>
  <si>
    <t>váltó kapcsoló -IP 44 Tip: Sedna, krém színű</t>
  </si>
  <si>
    <t>dugaszoló aljzat, IP44 Tip: Sedna, krém színű</t>
  </si>
  <si>
    <t xml:space="preserve">IP44 védettségű rotációs,  ki-be kapcsoló; -   - 250V-16A -2s oldalfalra felszerelve, beüzemelve. </t>
  </si>
  <si>
    <t xml:space="preserve">IP44 védettségű rotációs,  átkapcsoló; -tip:  KKM0-20-6003 szivattyúk mellé  felszerelve, beüzemelve. </t>
  </si>
  <si>
    <t>71-010-5.1-0299300</t>
  </si>
  <si>
    <t xml:space="preserve">Előirányzat az ideiglenes áramellátás biztosítására az építkezés ideje alatt, áramvédő kapcsolóval, dugaljakkal, közüzemi díjak nélkül. </t>
  </si>
  <si>
    <t>Födém és faláttörések helyreállítása, tűzzárás azonos legyen az eredeti szerkezettel.</t>
  </si>
  <si>
    <t>Első felülvizsgálat az MSZ-EN 60364-711 szerint, minősítő írat készítésével.</t>
  </si>
  <si>
    <t>71-013-7.1-0310386</t>
  </si>
  <si>
    <t xml:space="preserve"> EPH gerinchálózat  szinti elosztóktól a betáp kábelek mellett vezetve az "A" pont szerinti elosztókhoz, védővezető  elhelyezése, bekötése M-1kV Cu 16 mm2 z/s préselhető bilincsekkel </t>
  </si>
  <si>
    <t>71-013-7.1-0310387</t>
  </si>
  <si>
    <t>Berendezések érintésvédelmi bekötéshez vezető M-1kV Cu 6 mm2 z/s préselhető bilincsekkel</t>
  </si>
  <si>
    <t>71-013-7.1-0310388</t>
  </si>
  <si>
    <t>EPH csatlakozó pont kialakítása a kazánházi elosztók mellett. Tip: OBO EPH sín</t>
  </si>
  <si>
    <t>71-013-7.1-0310389</t>
  </si>
  <si>
    <t>EPH kötések csőhálózaton</t>
  </si>
  <si>
    <t>71-013-7.1-0310390</t>
  </si>
  <si>
    <t>Érintésvédelmi mérési  jegyzőkönyv készíttetése, az új építésű hálózatokon.</t>
  </si>
  <si>
    <t xml:space="preserve">Generál tervező:
MG Építész Kft. 
1125 Budapest, Szarvas Gábor út 42/a
Dr. Márkus Gábor
É 01-4000
</t>
  </si>
  <si>
    <t>Építész</t>
  </si>
  <si>
    <t>12</t>
  </si>
  <si>
    <t>Felvonulási létesítmények</t>
  </si>
  <si>
    <t>45</t>
  </si>
  <si>
    <t>Fém nyílászáró és épületlakatos szerkezet elhelyezése</t>
  </si>
  <si>
    <t>90</t>
  </si>
  <si>
    <t>Takarítási munkák</t>
  </si>
  <si>
    <t>12-000-0-0000001</t>
  </si>
  <si>
    <t>Hulladéktároló konténer</t>
  </si>
  <si>
    <t>12-000-0-0000002</t>
  </si>
  <si>
    <t>Berendezések bevédése</t>
  </si>
  <si>
    <t>12-000-0-0000003</t>
  </si>
  <si>
    <t>Bútorok mozgatása</t>
  </si>
  <si>
    <t>12-005-8.1</t>
  </si>
  <si>
    <t>Felvonulási csatlakozóhely főkapcsolóval világítási és erőátviteli mérőhely részére</t>
  </si>
  <si>
    <t xml:space="preserve"> 120050008931</t>
  </si>
  <si>
    <t>45-000-2.1</t>
  </si>
  <si>
    <t>Rácsok, korlátok, kerítések bontása, idomacél rács vagy korlát, állagmegóvással</t>
  </si>
  <si>
    <t>45-004-12.1</t>
  </si>
  <si>
    <t>Elbontott kerítéselemek helyreállítása (rozsdamentesítés, hiánypótlás, festés) Helyreállított kerítéselemek visszahelyezése</t>
  </si>
  <si>
    <t>90-001-4</t>
  </si>
  <si>
    <t>Folyosók, lépcsőpihenők, közös helyiségek seprése</t>
  </si>
  <si>
    <t xml:space="preserve"> 900011176446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</si>
</sst>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_-* #,##0\ _F_t_-;\-* #,##0\ _F_t_-;_-* &quot;-&quot;??\ _F_t_-;_-@_-"/>
    <numFmt numFmtId="165" formatCode="#,##0_ ;\-#,##0\ "/>
  </numFmts>
  <fonts count="24" x14ac:knownFonts="1">
    <font>
      <sz val="10"/>
      <name val="Arial"/>
      <charset val="1"/>
    </font>
    <font>
      <b/>
      <sz val="10"/>
      <name val="Times New Roman"/>
      <family val="1"/>
      <charset val="238"/>
    </font>
    <font>
      <b/>
      <sz val="10"/>
      <name val="Times New Roman"/>
      <family val="1"/>
      <charset val="238"/>
    </font>
    <font>
      <sz val="10"/>
      <name val="Times New Roman"/>
      <family val="1"/>
      <charset val="238"/>
    </font>
    <font>
      <b/>
      <sz val="10"/>
      <name val="Times New Roman"/>
      <family val="1"/>
      <charset val="238"/>
    </font>
    <font>
      <b/>
      <sz val="11"/>
      <name val="Times New Roman"/>
      <family val="1"/>
      <charset val="238"/>
    </font>
    <font>
      <b/>
      <sz val="14"/>
      <name val="Times New Roman"/>
      <family val="1"/>
      <charset val="238"/>
    </font>
    <font>
      <sz val="10"/>
      <name val="Times New Roman"/>
      <family val="1"/>
      <charset val="238"/>
    </font>
    <font>
      <sz val="10"/>
      <name val="Times New Roman"/>
      <family val="1"/>
      <charset val="238"/>
    </font>
    <font>
      <sz val="10"/>
      <name val="Times New Roman"/>
      <family val="1"/>
      <charset val="238"/>
    </font>
    <font>
      <sz val="10"/>
      <name val="Times New Roman"/>
      <family val="1"/>
      <charset val="238"/>
    </font>
    <font>
      <b/>
      <sz val="11"/>
      <name val="Times New Roman"/>
      <family val="1"/>
      <charset val="238"/>
    </font>
    <font>
      <sz val="10"/>
      <name val="Arial"/>
      <family val="2"/>
      <charset val="238"/>
    </font>
    <font>
      <sz val="10"/>
      <name val="Arial"/>
      <family val="2"/>
      <charset val="238"/>
    </font>
    <font>
      <b/>
      <sz val="16"/>
      <name val="Times New Roman"/>
      <family val="1"/>
      <charset val="238"/>
    </font>
    <font>
      <b/>
      <sz val="10"/>
      <name val="Arial"/>
      <family val="2"/>
      <charset val="238"/>
    </font>
    <font>
      <sz val="16"/>
      <name val="Times New Roman"/>
      <family val="1"/>
      <charset val="238"/>
    </font>
    <font>
      <b/>
      <sz val="10"/>
      <name val="Times New Roman"/>
      <family val="1"/>
      <charset val="238"/>
    </font>
    <font>
      <sz val="10"/>
      <name val="Times New Roman"/>
      <family val="1"/>
      <charset val="238"/>
    </font>
    <font>
      <b/>
      <sz val="11"/>
      <name val="Times New Roman"/>
      <family val="1"/>
      <charset val="238"/>
    </font>
    <font>
      <b/>
      <sz val="14"/>
      <name val="Times New Roman"/>
      <family val="1"/>
      <charset val="238"/>
    </font>
    <font>
      <b/>
      <sz val="10"/>
      <name val="Times New Roman"/>
      <charset val="1"/>
    </font>
    <font>
      <sz val="10"/>
      <name val="Times New Roman"/>
      <charset val="1"/>
    </font>
    <font>
      <b/>
      <sz val="11"/>
      <name val="Times New Roman"/>
      <charset val="1"/>
    </font>
  </fonts>
  <fills count="4">
    <fill>
      <patternFill patternType="none"/>
    </fill>
    <fill>
      <patternFill patternType="gray125"/>
    </fill>
    <fill>
      <patternFill patternType="solid">
        <fgColor indexed="22"/>
        <bgColor indexed="22"/>
      </patternFill>
    </fill>
    <fill>
      <patternFill patternType="solid">
        <fgColor theme="6" tint="0.79998168889431442"/>
        <bgColor indexed="64"/>
      </patternFill>
    </fill>
  </fills>
  <borders count="25">
    <border>
      <left/>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8"/>
      </top>
      <bottom style="thin">
        <color indexed="8"/>
      </bottom>
      <diagonal/>
    </border>
    <border>
      <left style="thin">
        <color indexed="22"/>
      </left>
      <right style="thin">
        <color indexed="22"/>
      </right>
      <top style="thin">
        <color indexed="8"/>
      </top>
      <bottom style="thin">
        <color indexed="8"/>
      </bottom>
      <diagonal/>
    </border>
    <border>
      <left style="thin">
        <color indexed="22"/>
      </left>
      <right style="thin">
        <color indexed="22"/>
      </right>
      <top style="thin">
        <color indexed="22"/>
      </top>
      <bottom style="thin">
        <color indexed="8"/>
      </bottom>
      <diagonal/>
    </border>
    <border>
      <left style="thin">
        <color indexed="22"/>
      </left>
      <right/>
      <top style="thin">
        <color indexed="22"/>
      </top>
      <bottom style="thin">
        <color indexed="8"/>
      </bottom>
      <diagonal/>
    </border>
    <border>
      <left/>
      <right/>
      <top style="thin">
        <color indexed="22"/>
      </top>
      <bottom style="thin">
        <color indexed="8"/>
      </bottom>
      <diagonal/>
    </border>
    <border>
      <left/>
      <right style="thin">
        <color indexed="22"/>
      </right>
      <top style="thin">
        <color indexed="22"/>
      </top>
      <bottom style="thin">
        <color indexed="8"/>
      </bottom>
      <diagonal/>
    </border>
  </borders>
  <cellStyleXfs count="5">
    <xf numFmtId="0" fontId="0" fillId="0" borderId="0" applyNumberFormat="0" applyFill="0" applyBorder="0" applyAlignment="0" applyProtection="0"/>
    <xf numFmtId="43" fontId="12" fillId="0" borderId="0" applyFont="0" applyFill="0" applyBorder="0" applyAlignment="0" applyProtection="0"/>
    <xf numFmtId="0" fontId="13" fillId="0" borderId="0" applyNumberFormat="0" applyFill="0" applyBorder="0" applyAlignment="0" applyProtection="0"/>
    <xf numFmtId="43" fontId="13" fillId="0" borderId="0" applyFont="0" applyFill="0" applyBorder="0" applyAlignment="0" applyProtection="0"/>
    <xf numFmtId="0" fontId="12" fillId="0" borderId="0" applyNumberFormat="0" applyFill="0" applyBorder="0" applyAlignment="0" applyProtection="0"/>
  </cellStyleXfs>
  <cellXfs count="168">
    <xf numFmtId="0" fontId="0" fillId="0" borderId="0" xfId="0"/>
    <xf numFmtId="0" fontId="14" fillId="0" borderId="0" xfId="0" applyFont="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4" fillId="0" borderId="0" xfId="0" applyFont="1" applyAlignment="1">
      <alignment vertical="center"/>
    </xf>
    <xf numFmtId="164" fontId="0" fillId="0" borderId="0" xfId="0" applyNumberFormat="1" applyAlignment="1">
      <alignment vertical="center"/>
    </xf>
    <xf numFmtId="0" fontId="5" fillId="0" borderId="0" xfId="0" applyFont="1" applyFill="1" applyBorder="1" applyAlignment="1" applyProtection="1">
      <alignment vertical="center" wrapText="1"/>
    </xf>
    <xf numFmtId="164" fontId="11" fillId="0" borderId="0" xfId="1" applyNumberFormat="1" applyFont="1" applyFill="1" applyBorder="1" applyAlignment="1" applyProtection="1">
      <alignment horizontal="center" vertical="center" wrapText="1"/>
    </xf>
    <xf numFmtId="10" fontId="8" fillId="0" borderId="2" xfId="0" applyNumberFormat="1" applyFont="1" applyFill="1" applyBorder="1" applyAlignment="1" applyProtection="1">
      <alignment horizontal="right" vertical="center" wrapText="1"/>
    </xf>
    <xf numFmtId="0" fontId="1" fillId="2" borderId="8" xfId="0" applyFont="1" applyFill="1" applyBorder="1" applyAlignment="1" applyProtection="1">
      <alignment horizontal="left" vertical="center" wrapText="1"/>
    </xf>
    <xf numFmtId="0" fontId="2" fillId="2" borderId="10" xfId="0" applyFont="1" applyFill="1" applyBorder="1" applyAlignment="1" applyProtection="1">
      <alignment horizontal="center" vertical="center" wrapText="1"/>
    </xf>
    <xf numFmtId="0" fontId="3" fillId="0" borderId="11"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2" fillId="2" borderId="16" xfId="0" applyFont="1" applyFill="1" applyBorder="1" applyAlignment="1" applyProtection="1">
      <alignment horizontal="right" vertical="center" wrapText="1"/>
    </xf>
    <xf numFmtId="0" fontId="3" fillId="0" borderId="17" xfId="0" applyFont="1" applyFill="1" applyBorder="1" applyAlignment="1" applyProtection="1">
      <alignment vertical="center" wrapText="1"/>
    </xf>
    <xf numFmtId="10" fontId="8" fillId="0" borderId="17" xfId="0" applyNumberFormat="1" applyFont="1" applyFill="1" applyBorder="1" applyAlignment="1" applyProtection="1">
      <alignment horizontal="right" vertical="center" wrapText="1"/>
    </xf>
    <xf numFmtId="0" fontId="5" fillId="0" borderId="18"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14" fillId="0" borderId="2" xfId="0" applyFont="1" applyBorder="1" applyAlignment="1">
      <alignment vertical="center"/>
    </xf>
    <xf numFmtId="0" fontId="0" fillId="0" borderId="2" xfId="0" applyBorder="1" applyAlignment="1">
      <alignment vertical="center"/>
    </xf>
    <xf numFmtId="0" fontId="7" fillId="0" borderId="13" xfId="0" applyFont="1" applyFill="1" applyBorder="1" applyAlignment="1" applyProtection="1">
      <alignment vertical="center" wrapText="1"/>
    </xf>
    <xf numFmtId="10" fontId="8" fillId="0" borderId="14" xfId="0" applyNumberFormat="1" applyFont="1" applyFill="1" applyBorder="1" applyAlignment="1" applyProtection="1">
      <alignment horizontal="right" vertical="center" wrapText="1"/>
    </xf>
    <xf numFmtId="0" fontId="5" fillId="0" borderId="3" xfId="0" applyFont="1" applyFill="1" applyBorder="1" applyAlignment="1" applyProtection="1">
      <alignment vertical="center" wrapText="1"/>
    </xf>
    <xf numFmtId="0" fontId="0" fillId="0" borderId="4" xfId="0" applyBorder="1" applyAlignment="1">
      <alignment vertical="center"/>
    </xf>
    <xf numFmtId="0" fontId="2" fillId="2" borderId="0" xfId="0" applyFont="1" applyFill="1" applyBorder="1" applyAlignment="1" applyProtection="1">
      <alignment horizontal="center" vertical="center" wrapText="1"/>
    </xf>
    <xf numFmtId="164" fontId="4" fillId="0" borderId="0" xfId="1" applyNumberFormat="1" applyFont="1" applyFill="1" applyBorder="1" applyAlignment="1" applyProtection="1">
      <alignment vertical="center" wrapText="1"/>
    </xf>
    <xf numFmtId="164" fontId="7" fillId="0" borderId="0" xfId="1" applyNumberFormat="1" applyFont="1" applyFill="1" applyBorder="1" applyAlignment="1" applyProtection="1">
      <alignment vertical="center" wrapText="1"/>
    </xf>
    <xf numFmtId="164" fontId="3" fillId="0" borderId="0" xfId="1" applyNumberFormat="1" applyFont="1" applyFill="1" applyBorder="1" applyAlignment="1" applyProtection="1">
      <alignment vertical="center" wrapText="1"/>
    </xf>
    <xf numFmtId="164" fontId="0" fillId="0" borderId="0" xfId="1" applyNumberFormat="1" applyFont="1" applyBorder="1" applyAlignment="1">
      <alignment vertical="center"/>
    </xf>
    <xf numFmtId="0" fontId="2" fillId="2" borderId="9" xfId="0" applyFont="1" applyFill="1" applyBorder="1" applyAlignment="1" applyProtection="1">
      <alignment horizontal="center" vertical="center" wrapText="1"/>
    </xf>
    <xf numFmtId="0" fontId="18" fillId="0" borderId="21" xfId="0" applyFont="1" applyFill="1" applyBorder="1" applyAlignment="1" applyProtection="1">
      <alignment vertical="top" wrapText="1"/>
    </xf>
    <xf numFmtId="0" fontId="0" fillId="0" borderId="0" xfId="0"/>
    <xf numFmtId="0" fontId="17" fillId="2" borderId="19" xfId="0" applyFont="1" applyFill="1" applyBorder="1" applyAlignment="1" applyProtection="1">
      <alignment horizontal="left" vertical="top" wrapText="1"/>
    </xf>
    <xf numFmtId="0" fontId="17" fillId="2" borderId="19" xfId="0" applyFont="1" applyFill="1" applyBorder="1" applyAlignment="1" applyProtection="1">
      <alignment horizontal="right" vertical="top" wrapText="1"/>
    </xf>
    <xf numFmtId="0" fontId="18" fillId="0" borderId="0" xfId="0" applyFont="1" applyFill="1" applyBorder="1" applyAlignment="1" applyProtection="1">
      <alignment vertical="top" wrapText="1"/>
    </xf>
    <xf numFmtId="0" fontId="17" fillId="0" borderId="0" xfId="0" applyFont="1" applyFill="1" applyBorder="1" applyAlignment="1" applyProtection="1">
      <alignment vertical="top" wrapText="1"/>
    </xf>
    <xf numFmtId="0" fontId="18" fillId="0" borderId="0" xfId="0" applyFont="1" applyFill="1" applyBorder="1" applyAlignment="1" applyProtection="1">
      <alignment horizontal="right" vertical="top" wrapText="1"/>
    </xf>
    <xf numFmtId="0" fontId="19" fillId="0" borderId="20" xfId="0" applyFont="1" applyFill="1" applyBorder="1" applyAlignment="1" applyProtection="1">
      <alignment vertical="top" wrapText="1"/>
    </xf>
    <xf numFmtId="10" fontId="18" fillId="0" borderId="21" xfId="0" applyNumberFormat="1" applyFont="1" applyFill="1" applyBorder="1" applyAlignment="1" applyProtection="1">
      <alignment horizontal="right" vertical="top" wrapText="1"/>
    </xf>
    <xf numFmtId="3" fontId="17" fillId="2" borderId="19" xfId="0" applyNumberFormat="1" applyFont="1" applyFill="1" applyBorder="1" applyAlignment="1" applyProtection="1">
      <alignment horizontal="right" vertical="top" wrapText="1"/>
    </xf>
    <xf numFmtId="3" fontId="18" fillId="0" borderId="0" xfId="0" applyNumberFormat="1" applyFont="1" applyFill="1" applyBorder="1" applyAlignment="1" applyProtection="1">
      <alignment vertical="top" wrapText="1"/>
    </xf>
    <xf numFmtId="3" fontId="19" fillId="0" borderId="20" xfId="0" applyNumberFormat="1" applyFont="1" applyFill="1" applyBorder="1" applyAlignment="1" applyProtection="1">
      <alignment vertical="top" wrapText="1"/>
    </xf>
    <xf numFmtId="3" fontId="0" fillId="0" borderId="0" xfId="0" applyNumberFormat="1"/>
    <xf numFmtId="3" fontId="17" fillId="0" borderId="0" xfId="0" applyNumberFormat="1" applyFont="1" applyFill="1" applyBorder="1" applyAlignment="1" applyProtection="1">
      <alignment vertical="top" wrapText="1"/>
    </xf>
    <xf numFmtId="3" fontId="17" fillId="0" borderId="20" xfId="0" applyNumberFormat="1" applyFont="1" applyFill="1" applyBorder="1" applyAlignment="1" applyProtection="1">
      <alignment vertical="top" wrapText="1"/>
    </xf>
    <xf numFmtId="3" fontId="18" fillId="0" borderId="21" xfId="0" applyNumberFormat="1" applyFont="1" applyFill="1" applyBorder="1" applyAlignment="1" applyProtection="1">
      <alignment vertical="top" wrapText="1"/>
    </xf>
    <xf numFmtId="0" fontId="1" fillId="2" borderId="19" xfId="0" applyFont="1" applyFill="1" applyBorder="1" applyAlignment="1" applyProtection="1">
      <alignment horizontal="left" vertical="top" wrapText="1"/>
    </xf>
    <xf numFmtId="0" fontId="1" fillId="2" borderId="19" xfId="0" applyFont="1" applyFill="1" applyBorder="1" applyAlignment="1" applyProtection="1">
      <alignment horizontal="right" vertical="top" wrapText="1"/>
    </xf>
    <xf numFmtId="3" fontId="1" fillId="2" borderId="19" xfId="0" applyNumberFormat="1" applyFont="1" applyFill="1" applyBorder="1" applyAlignment="1" applyProtection="1">
      <alignment horizontal="right" vertical="top" wrapText="1"/>
    </xf>
    <xf numFmtId="0" fontId="3" fillId="0" borderId="0" xfId="0" applyFont="1" applyFill="1" applyBorder="1" applyAlignment="1" applyProtection="1">
      <alignment vertical="top" wrapText="1"/>
    </xf>
    <xf numFmtId="3" fontId="1" fillId="0" borderId="0" xfId="0" applyNumberFormat="1" applyFont="1" applyFill="1" applyBorder="1" applyAlignment="1" applyProtection="1">
      <alignment vertical="top" wrapText="1"/>
    </xf>
    <xf numFmtId="0" fontId="3" fillId="0" borderId="21" xfId="0" applyFont="1" applyFill="1" applyBorder="1" applyAlignment="1" applyProtection="1">
      <alignment vertical="top" wrapText="1"/>
    </xf>
    <xf numFmtId="10" fontId="3" fillId="0" borderId="21" xfId="0" applyNumberFormat="1" applyFont="1" applyFill="1" applyBorder="1" applyAlignment="1" applyProtection="1">
      <alignment horizontal="right" vertical="top" wrapText="1"/>
    </xf>
    <xf numFmtId="3" fontId="3" fillId="0" borderId="21" xfId="0" applyNumberFormat="1" applyFont="1" applyFill="1" applyBorder="1" applyAlignment="1" applyProtection="1">
      <alignment vertical="top" wrapText="1"/>
    </xf>
    <xf numFmtId="3" fontId="3" fillId="0" borderId="0" xfId="0" applyNumberFormat="1" applyFont="1" applyFill="1" applyBorder="1" applyAlignment="1" applyProtection="1">
      <alignment vertical="top" wrapText="1"/>
    </xf>
    <xf numFmtId="0" fontId="5" fillId="0" borderId="20" xfId="0" applyFont="1" applyFill="1" applyBorder="1" applyAlignment="1" applyProtection="1">
      <alignment vertical="top" wrapText="1"/>
    </xf>
    <xf numFmtId="1" fontId="1" fillId="2" borderId="19" xfId="0" applyNumberFormat="1" applyFont="1" applyFill="1" applyBorder="1" applyAlignment="1" applyProtection="1">
      <alignment horizontal="right" vertical="top" wrapText="1"/>
    </xf>
    <xf numFmtId="1" fontId="3" fillId="0" borderId="0" xfId="0" applyNumberFormat="1" applyFont="1" applyFill="1" applyBorder="1" applyAlignment="1" applyProtection="1">
      <alignment vertical="top" wrapText="1"/>
    </xf>
    <xf numFmtId="0" fontId="3" fillId="0" borderId="0" xfId="0" applyFont="1" applyFill="1" applyBorder="1" applyAlignment="1" applyProtection="1">
      <alignment horizontal="right" vertical="top" wrapText="1"/>
    </xf>
    <xf numFmtId="1" fontId="5" fillId="0" borderId="20" xfId="0" applyNumberFormat="1" applyFont="1" applyFill="1" applyBorder="1" applyAlignment="1" applyProtection="1">
      <alignment vertical="top" wrapText="1"/>
    </xf>
    <xf numFmtId="1" fontId="0" fillId="0" borderId="0" xfId="0" applyNumberFormat="1"/>
    <xf numFmtId="0" fontId="1" fillId="0" borderId="0" xfId="0" applyFont="1" applyFill="1" applyBorder="1" applyAlignment="1" applyProtection="1">
      <alignment vertical="top" wrapText="1"/>
    </xf>
    <xf numFmtId="3" fontId="5" fillId="0" borderId="20" xfId="0" applyNumberFormat="1" applyFont="1" applyFill="1" applyBorder="1" applyAlignment="1" applyProtection="1">
      <alignment vertical="top" wrapText="1"/>
    </xf>
    <xf numFmtId="3" fontId="1" fillId="0" borderId="20" xfId="0" applyNumberFormat="1" applyFont="1" applyFill="1" applyBorder="1" applyAlignment="1" applyProtection="1">
      <alignment vertical="top" wrapText="1"/>
    </xf>
    <xf numFmtId="1" fontId="17" fillId="2" borderId="19" xfId="0" applyNumberFormat="1" applyFont="1" applyFill="1" applyBorder="1" applyAlignment="1" applyProtection="1">
      <alignment horizontal="right" vertical="top" wrapText="1"/>
    </xf>
    <xf numFmtId="1" fontId="18" fillId="0" borderId="0" xfId="0" applyNumberFormat="1" applyFont="1" applyFill="1" applyBorder="1" applyAlignment="1" applyProtection="1">
      <alignment vertical="top" wrapText="1"/>
    </xf>
    <xf numFmtId="1" fontId="17" fillId="0" borderId="0" xfId="0" applyNumberFormat="1" applyFont="1" applyFill="1" applyBorder="1" applyAlignment="1" applyProtection="1">
      <alignment vertical="top" wrapText="1"/>
    </xf>
    <xf numFmtId="1" fontId="19" fillId="0" borderId="20" xfId="0" applyNumberFormat="1" applyFont="1" applyFill="1" applyBorder="1" applyAlignment="1" applyProtection="1">
      <alignment vertical="top" wrapText="1"/>
    </xf>
    <xf numFmtId="1" fontId="17" fillId="0" borderId="20" xfId="0" applyNumberFormat="1" applyFont="1" applyFill="1" applyBorder="1" applyAlignment="1" applyProtection="1">
      <alignment vertical="top" wrapText="1"/>
    </xf>
    <xf numFmtId="3" fontId="18" fillId="0" borderId="0" xfId="0" applyNumberFormat="1" applyFont="1" applyFill="1" applyBorder="1" applyAlignment="1" applyProtection="1">
      <alignment horizontal="right" vertical="top" wrapText="1"/>
    </xf>
    <xf numFmtId="0" fontId="3" fillId="0" borderId="0" xfId="0" applyFont="1" applyFill="1" applyBorder="1" applyAlignment="1" applyProtection="1">
      <alignment vertical="center" wrapText="1"/>
    </xf>
    <xf numFmtId="0" fontId="12" fillId="0" borderId="0" xfId="0" applyFont="1" applyAlignment="1">
      <alignment vertical="center"/>
    </xf>
    <xf numFmtId="14" fontId="0" fillId="0" borderId="0" xfId="0" applyNumberFormat="1" applyAlignment="1">
      <alignment vertical="center"/>
    </xf>
    <xf numFmtId="0" fontId="3" fillId="0" borderId="0" xfId="4" applyFont="1" applyFill="1" applyBorder="1" applyAlignment="1" applyProtection="1">
      <alignment vertical="center" wrapText="1"/>
    </xf>
    <xf numFmtId="0" fontId="0" fillId="0" borderId="0" xfId="0"/>
    <xf numFmtId="0" fontId="21" fillId="2" borderId="19" xfId="0" applyFont="1" applyFill="1" applyBorder="1" applyAlignment="1" applyProtection="1">
      <alignment horizontal="left" vertical="top" wrapText="1"/>
    </xf>
    <xf numFmtId="0" fontId="21" fillId="2" borderId="19" xfId="0" applyFont="1" applyFill="1" applyBorder="1" applyAlignment="1" applyProtection="1">
      <alignment horizontal="right" vertical="top" wrapText="1"/>
    </xf>
    <xf numFmtId="0" fontId="22" fillId="0" borderId="0" xfId="0" applyFont="1" applyFill="1" applyBorder="1" applyAlignment="1" applyProtection="1">
      <alignment vertical="top" wrapText="1"/>
    </xf>
    <xf numFmtId="0" fontId="23" fillId="0" borderId="20" xfId="0" applyFont="1" applyFill="1" applyBorder="1" applyAlignment="1" applyProtection="1">
      <alignment vertical="top" wrapText="1"/>
    </xf>
    <xf numFmtId="3" fontId="22" fillId="0" borderId="0" xfId="0" applyNumberFormat="1" applyFont="1" applyFill="1" applyBorder="1" applyAlignment="1" applyProtection="1">
      <alignment vertical="top" wrapText="1"/>
    </xf>
    <xf numFmtId="3" fontId="23" fillId="0" borderId="20" xfId="0" applyNumberFormat="1" applyFont="1" applyFill="1" applyBorder="1" applyAlignment="1" applyProtection="1">
      <alignment vertical="top" wrapText="1"/>
    </xf>
    <xf numFmtId="0" fontId="21" fillId="2" borderId="19" xfId="0" applyFont="1" applyFill="1" applyBorder="1" applyAlignment="1" applyProtection="1">
      <alignment horizontal="left" vertical="top" wrapText="1"/>
    </xf>
    <xf numFmtId="0" fontId="21" fillId="2" borderId="19" xfId="0" applyFont="1" applyFill="1" applyBorder="1" applyAlignment="1" applyProtection="1">
      <alignment horizontal="right" vertical="top" wrapText="1"/>
    </xf>
    <xf numFmtId="0" fontId="22"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right" vertical="top" wrapText="1"/>
    </xf>
    <xf numFmtId="0" fontId="23" fillId="0" borderId="20" xfId="0" applyFont="1" applyFill="1" applyBorder="1" applyAlignment="1" applyProtection="1">
      <alignment vertical="top" wrapText="1"/>
    </xf>
    <xf numFmtId="3" fontId="22" fillId="0" borderId="0" xfId="0" applyNumberFormat="1" applyFont="1" applyFill="1" applyBorder="1" applyAlignment="1" applyProtection="1">
      <alignment vertical="top" wrapText="1"/>
    </xf>
    <xf numFmtId="3" fontId="23" fillId="0" borderId="20" xfId="0" applyNumberFormat="1" applyFont="1" applyFill="1" applyBorder="1" applyAlignment="1" applyProtection="1">
      <alignment vertical="top" wrapText="1"/>
    </xf>
    <xf numFmtId="3" fontId="21" fillId="0" borderId="0" xfId="0" applyNumberFormat="1" applyFont="1" applyFill="1" applyBorder="1" applyAlignment="1" applyProtection="1">
      <alignment vertical="top" wrapText="1"/>
    </xf>
    <xf numFmtId="3" fontId="21" fillId="0" borderId="20" xfId="0" applyNumberFormat="1" applyFont="1" applyFill="1" applyBorder="1" applyAlignment="1" applyProtection="1">
      <alignment vertical="top" wrapText="1"/>
    </xf>
    <xf numFmtId="0" fontId="21" fillId="2" borderId="19" xfId="0" applyFont="1" applyFill="1" applyBorder="1" applyAlignment="1" applyProtection="1">
      <alignment horizontal="left" vertical="top" wrapText="1"/>
    </xf>
    <xf numFmtId="0" fontId="21" fillId="2" borderId="19" xfId="0" applyFont="1" applyFill="1" applyBorder="1" applyAlignment="1" applyProtection="1">
      <alignment horizontal="right" vertical="top" wrapText="1"/>
    </xf>
    <xf numFmtId="0" fontId="22"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right" vertical="top" wrapText="1"/>
    </xf>
    <xf numFmtId="0" fontId="23" fillId="0" borderId="20" xfId="0" applyFont="1" applyFill="1" applyBorder="1" applyAlignment="1" applyProtection="1">
      <alignment vertical="top" wrapText="1"/>
    </xf>
    <xf numFmtId="3" fontId="22" fillId="0" borderId="0" xfId="0" applyNumberFormat="1" applyFont="1" applyFill="1" applyBorder="1" applyAlignment="1" applyProtection="1">
      <alignment vertical="top" wrapText="1"/>
    </xf>
    <xf numFmtId="3" fontId="23" fillId="0" borderId="20" xfId="0" applyNumberFormat="1" applyFont="1" applyFill="1" applyBorder="1" applyAlignment="1" applyProtection="1">
      <alignment vertical="top" wrapText="1"/>
    </xf>
    <xf numFmtId="3" fontId="21" fillId="0" borderId="0" xfId="0" applyNumberFormat="1" applyFont="1" applyFill="1" applyBorder="1" applyAlignment="1" applyProtection="1">
      <alignment vertical="top" wrapText="1"/>
    </xf>
    <xf numFmtId="3" fontId="21" fillId="0" borderId="20" xfId="0" applyNumberFormat="1" applyFont="1" applyFill="1" applyBorder="1" applyAlignment="1" applyProtection="1">
      <alignment vertical="top" wrapText="1"/>
    </xf>
    <xf numFmtId="0" fontId="0" fillId="0" borderId="0" xfId="0"/>
    <xf numFmtId="0" fontId="21" fillId="2" borderId="19" xfId="0" applyFont="1" applyFill="1" applyBorder="1" applyAlignment="1" applyProtection="1">
      <alignment horizontal="left" vertical="top" wrapText="1"/>
    </xf>
    <xf numFmtId="0" fontId="21" fillId="2" borderId="19" xfId="0" applyFont="1" applyFill="1" applyBorder="1" applyAlignment="1" applyProtection="1">
      <alignment horizontal="right" vertical="top" wrapText="1"/>
    </xf>
    <xf numFmtId="0" fontId="22"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22" fillId="0" borderId="0" xfId="0" applyFont="1" applyFill="1" applyBorder="1" applyAlignment="1" applyProtection="1">
      <alignment horizontal="right" vertical="top" wrapText="1"/>
    </xf>
    <xf numFmtId="0" fontId="23" fillId="0" borderId="20" xfId="0" applyFont="1" applyFill="1" applyBorder="1" applyAlignment="1" applyProtection="1">
      <alignment vertical="top" wrapText="1"/>
    </xf>
    <xf numFmtId="3" fontId="22" fillId="0" borderId="0" xfId="0" applyNumberFormat="1" applyFont="1" applyFill="1" applyBorder="1" applyAlignment="1" applyProtection="1">
      <alignment vertical="top" wrapText="1"/>
    </xf>
    <xf numFmtId="3" fontId="23" fillId="0" borderId="20" xfId="0" applyNumberFormat="1" applyFont="1" applyFill="1" applyBorder="1" applyAlignment="1" applyProtection="1">
      <alignment vertical="top" wrapText="1"/>
    </xf>
    <xf numFmtId="3" fontId="21" fillId="0" borderId="0" xfId="0" applyNumberFormat="1" applyFont="1" applyFill="1" applyBorder="1" applyAlignment="1" applyProtection="1">
      <alignment vertical="top" wrapText="1"/>
    </xf>
    <xf numFmtId="3" fontId="21" fillId="0" borderId="20" xfId="0" applyNumberFormat="1" applyFont="1" applyFill="1" applyBorder="1" applyAlignment="1" applyProtection="1">
      <alignment vertical="top" wrapText="1"/>
    </xf>
    <xf numFmtId="0" fontId="1" fillId="0" borderId="0" xfId="0" applyFont="1" applyFill="1" applyBorder="1" applyAlignment="1" applyProtection="1">
      <alignment horizontal="center" vertical="top" wrapText="1"/>
    </xf>
    <xf numFmtId="165" fontId="4" fillId="0" borderId="11" xfId="1" applyNumberFormat="1" applyFont="1" applyFill="1" applyBorder="1" applyAlignment="1" applyProtection="1">
      <alignment vertical="center" wrapText="1"/>
    </xf>
    <xf numFmtId="165" fontId="4" fillId="0" borderId="12" xfId="1" applyNumberFormat="1" applyFont="1" applyFill="1" applyBorder="1" applyAlignment="1" applyProtection="1">
      <alignment vertical="center" wrapText="1"/>
    </xf>
    <xf numFmtId="165" fontId="4" fillId="0" borderId="2" xfId="1" applyNumberFormat="1" applyFont="1" applyFill="1" applyBorder="1" applyAlignment="1" applyProtection="1">
      <alignment vertical="center" wrapText="1"/>
    </xf>
    <xf numFmtId="165" fontId="7" fillId="0" borderId="11" xfId="1" applyNumberFormat="1" applyFont="1" applyFill="1" applyBorder="1" applyAlignment="1" applyProtection="1">
      <alignment vertical="center" wrapText="1"/>
    </xf>
    <xf numFmtId="165" fontId="7" fillId="0" borderId="12" xfId="1" applyNumberFormat="1" applyFont="1" applyFill="1" applyBorder="1" applyAlignment="1" applyProtection="1">
      <alignment vertical="center" wrapText="1"/>
    </xf>
    <xf numFmtId="165" fontId="7" fillId="0" borderId="2" xfId="1" applyNumberFormat="1" applyFont="1" applyFill="1" applyBorder="1" applyAlignment="1" applyProtection="1">
      <alignment vertical="center" wrapText="1"/>
    </xf>
    <xf numFmtId="165" fontId="3" fillId="0" borderId="11" xfId="1" applyNumberFormat="1" applyFont="1" applyFill="1" applyBorder="1" applyAlignment="1" applyProtection="1">
      <alignment vertical="center" wrapText="1"/>
    </xf>
    <xf numFmtId="165" fontId="3" fillId="0" borderId="12" xfId="1" applyNumberFormat="1" applyFont="1" applyFill="1" applyBorder="1" applyAlignment="1" applyProtection="1">
      <alignment vertical="center" wrapText="1"/>
    </xf>
    <xf numFmtId="165" fontId="3" fillId="0" borderId="2" xfId="1" applyNumberFormat="1" applyFont="1" applyFill="1" applyBorder="1" applyAlignment="1" applyProtection="1">
      <alignment vertical="center" wrapText="1"/>
    </xf>
    <xf numFmtId="165" fontId="0" fillId="0" borderId="11" xfId="1" applyNumberFormat="1" applyFont="1" applyBorder="1" applyAlignment="1">
      <alignment vertical="center"/>
    </xf>
    <xf numFmtId="165" fontId="0" fillId="0" borderId="12" xfId="1" applyNumberFormat="1" applyFont="1" applyBorder="1" applyAlignment="1">
      <alignment vertical="center"/>
    </xf>
    <xf numFmtId="165" fontId="0" fillId="0" borderId="2" xfId="1" applyNumberFormat="1" applyFont="1" applyBorder="1" applyAlignment="1">
      <alignment vertical="center"/>
    </xf>
    <xf numFmtId="0" fontId="14" fillId="0" borderId="0" xfId="0" applyFont="1" applyAlignment="1">
      <alignment horizontal="center" vertical="center"/>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65" fontId="11" fillId="0" borderId="13" xfId="1" applyNumberFormat="1" applyFont="1" applyFill="1" applyBorder="1" applyAlignment="1" applyProtection="1">
      <alignment horizontal="center" vertical="center" wrapText="1"/>
    </xf>
    <xf numFmtId="165" fontId="11" fillId="0" borderId="15" xfId="1" applyNumberFormat="1" applyFont="1" applyFill="1" applyBorder="1" applyAlignment="1" applyProtection="1">
      <alignment horizontal="center" vertical="center" wrapText="1"/>
    </xf>
    <xf numFmtId="165" fontId="9" fillId="0" borderId="11" xfId="1" applyNumberFormat="1" applyFont="1" applyFill="1" applyBorder="1" applyAlignment="1" applyProtection="1">
      <alignment horizontal="center" vertical="center" wrapText="1"/>
    </xf>
    <xf numFmtId="165" fontId="9" fillId="0" borderId="12" xfId="1" applyNumberFormat="1" applyFont="1" applyFill="1" applyBorder="1" applyAlignment="1" applyProtection="1">
      <alignment horizontal="center" vertical="center" wrapText="1"/>
    </xf>
    <xf numFmtId="165" fontId="10" fillId="0" borderId="11" xfId="1" applyNumberFormat="1" applyFont="1" applyFill="1" applyBorder="1" applyAlignment="1" applyProtection="1">
      <alignment horizontal="center" vertical="center" wrapText="1"/>
    </xf>
    <xf numFmtId="165" fontId="10" fillId="0" borderId="12" xfId="1" applyNumberFormat="1" applyFont="1" applyFill="1" applyBorder="1" applyAlignment="1" applyProtection="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165" fontId="9" fillId="0" borderId="2" xfId="1" applyNumberFormat="1" applyFont="1" applyFill="1" applyBorder="1" applyAlignment="1" applyProtection="1">
      <alignment horizontal="center" vertical="center" wrapText="1"/>
    </xf>
    <xf numFmtId="165" fontId="10" fillId="0" borderId="2" xfId="1" applyNumberFormat="1" applyFont="1" applyFill="1" applyBorder="1" applyAlignment="1" applyProtection="1">
      <alignment horizontal="center" vertical="center" wrapText="1"/>
    </xf>
    <xf numFmtId="165" fontId="11" fillId="0" borderId="14" xfId="1" applyNumberFormat="1" applyFont="1" applyFill="1" applyBorder="1" applyAlignment="1" applyProtection="1">
      <alignment horizontal="center" vertical="center" wrapText="1"/>
    </xf>
    <xf numFmtId="165" fontId="16" fillId="0" borderId="14" xfId="0" applyNumberFormat="1" applyFont="1" applyBorder="1" applyAlignment="1">
      <alignment horizontal="center" vertical="center"/>
    </xf>
    <xf numFmtId="165" fontId="16" fillId="0" borderId="15" xfId="0" applyNumberFormat="1" applyFont="1" applyBorder="1" applyAlignment="1">
      <alignment horizontal="center" vertical="center"/>
    </xf>
    <xf numFmtId="165" fontId="14" fillId="3" borderId="4" xfId="0" applyNumberFormat="1" applyFont="1" applyFill="1" applyBorder="1" applyAlignment="1">
      <alignment horizontal="center" vertical="center"/>
    </xf>
    <xf numFmtId="165" fontId="14" fillId="3" borderId="5" xfId="0" applyNumberFormat="1" applyFont="1" applyFill="1" applyBorder="1" applyAlignment="1">
      <alignment horizontal="center" vertical="center"/>
    </xf>
    <xf numFmtId="164" fontId="9" fillId="0" borderId="0" xfId="1" applyNumberFormat="1" applyFont="1" applyFill="1" applyBorder="1" applyAlignment="1" applyProtection="1">
      <alignment horizontal="center" vertical="center" wrapText="1"/>
    </xf>
    <xf numFmtId="164" fontId="10" fillId="0" borderId="0" xfId="1" applyNumberFormat="1" applyFont="1" applyFill="1" applyBorder="1" applyAlignment="1" applyProtection="1">
      <alignment horizontal="center" vertical="center" wrapText="1"/>
    </xf>
    <xf numFmtId="164" fontId="11" fillId="0" borderId="0" xfId="1" applyNumberFormat="1" applyFont="1" applyFill="1" applyBorder="1" applyAlignment="1" applyProtection="1">
      <alignment horizontal="center" vertical="center"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165" fontId="14" fillId="0" borderId="2" xfId="0" applyNumberFormat="1" applyFont="1" applyBorder="1" applyAlignment="1">
      <alignment horizontal="center" vertical="center"/>
    </xf>
    <xf numFmtId="165" fontId="14" fillId="0" borderId="12" xfId="0" applyNumberFormat="1" applyFont="1" applyBorder="1" applyAlignment="1">
      <alignment horizontal="center" vertical="center"/>
    </xf>
    <xf numFmtId="165" fontId="16" fillId="0" borderId="2" xfId="0" applyNumberFormat="1" applyFont="1" applyBorder="1" applyAlignment="1">
      <alignment horizontal="center" vertical="center"/>
    </xf>
    <xf numFmtId="165" fontId="16" fillId="0" borderId="12" xfId="0" applyNumberFormat="1" applyFont="1" applyBorder="1" applyAlignment="1">
      <alignment horizontal="center" vertical="center"/>
    </xf>
    <xf numFmtId="0" fontId="15" fillId="0" borderId="0" xfId="0" applyFont="1" applyAlignment="1">
      <alignment horizontal="center"/>
    </xf>
    <xf numFmtId="0" fontId="1" fillId="0" borderId="0" xfId="0" applyFont="1" applyFill="1" applyBorder="1" applyAlignment="1" applyProtection="1">
      <alignment horizontal="center" vertical="top" wrapText="1"/>
    </xf>
    <xf numFmtId="3" fontId="18" fillId="0" borderId="0" xfId="0" applyNumberFormat="1" applyFont="1" applyFill="1" applyBorder="1" applyAlignment="1" applyProtection="1">
      <alignment horizontal="center" vertical="top" wrapText="1"/>
    </xf>
    <xf numFmtId="3" fontId="18" fillId="0" borderId="21" xfId="0" applyNumberFormat="1" applyFont="1" applyFill="1" applyBorder="1" applyAlignment="1" applyProtection="1">
      <alignment horizontal="center" vertical="top" wrapText="1"/>
    </xf>
    <xf numFmtId="3" fontId="19" fillId="0" borderId="20" xfId="0" applyNumberFormat="1" applyFont="1" applyFill="1" applyBorder="1" applyAlignment="1" applyProtection="1">
      <alignment horizontal="center" vertical="top" wrapText="1"/>
    </xf>
    <xf numFmtId="0" fontId="20" fillId="0" borderId="21" xfId="0" applyFont="1" applyFill="1" applyBorder="1" applyAlignment="1" applyProtection="1">
      <alignment horizontal="center" vertical="top" wrapText="1"/>
    </xf>
    <xf numFmtId="3" fontId="3" fillId="0" borderId="0" xfId="0" applyNumberFormat="1" applyFont="1" applyFill="1" applyBorder="1" applyAlignment="1" applyProtection="1">
      <alignment horizontal="center" vertical="top" wrapText="1"/>
    </xf>
    <xf numFmtId="3" fontId="5" fillId="0" borderId="20" xfId="0" applyNumberFormat="1" applyFont="1" applyFill="1" applyBorder="1" applyAlignment="1" applyProtection="1">
      <alignment horizontal="center" vertical="top" wrapText="1"/>
    </xf>
    <xf numFmtId="0" fontId="6" fillId="0" borderId="21" xfId="0" applyFont="1" applyFill="1" applyBorder="1" applyAlignment="1" applyProtection="1">
      <alignment horizontal="center" vertical="top" wrapText="1"/>
    </xf>
    <xf numFmtId="3" fontId="3" fillId="0" borderId="21" xfId="0" applyNumberFormat="1" applyFont="1" applyFill="1" applyBorder="1" applyAlignment="1" applyProtection="1">
      <alignment horizontal="center" vertical="top" wrapText="1"/>
    </xf>
    <xf numFmtId="0" fontId="6" fillId="0" borderId="22" xfId="0" applyFont="1" applyFill="1" applyBorder="1" applyAlignment="1" applyProtection="1">
      <alignment horizontal="center" vertical="top" wrapText="1"/>
    </xf>
    <xf numFmtId="0" fontId="6" fillId="0" borderId="23" xfId="0" applyFont="1" applyFill="1" applyBorder="1" applyAlignment="1" applyProtection="1">
      <alignment horizontal="center" vertical="top" wrapText="1"/>
    </xf>
    <xf numFmtId="0" fontId="6" fillId="0" borderId="24" xfId="0" applyFont="1" applyFill="1" applyBorder="1" applyAlignment="1" applyProtection="1">
      <alignment horizontal="center" vertical="top" wrapText="1"/>
    </xf>
  </cellXfs>
  <cellStyles count="5">
    <cellStyle name="Ezres" xfId="1" builtinId="3"/>
    <cellStyle name="Ezres 2" xfId="3"/>
    <cellStyle name="Normál" xfId="0" builtinId="0"/>
    <cellStyle name="Normál 2" xfId="2"/>
    <cellStyle name="Normá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2"/>
  <sheetViews>
    <sheetView tabSelected="1" view="pageBreakPreview" zoomScale="60" zoomScaleNormal="100" workbookViewId="0">
      <selection activeCell="H10" sqref="H10"/>
    </sheetView>
  </sheetViews>
  <sheetFormatPr defaultRowHeight="12.75" x14ac:dyDescent="0.2"/>
  <cols>
    <col min="1" max="1" width="32.42578125" style="2" customWidth="1"/>
    <col min="2" max="2" width="7.28515625" style="2" customWidth="1"/>
    <col min="3" max="18" width="11.7109375" style="2" customWidth="1"/>
    <col min="19" max="19" width="9.140625" style="2"/>
    <col min="20" max="20" width="14.7109375" style="2" bestFit="1" customWidth="1"/>
    <col min="21" max="16384" width="9.140625" style="2"/>
  </cols>
  <sheetData>
    <row r="1" spans="1:18" ht="20.25" x14ac:dyDescent="0.2">
      <c r="A1" s="126" t="s">
        <v>25</v>
      </c>
      <c r="B1" s="126"/>
      <c r="C1" s="126"/>
      <c r="D1" s="126"/>
      <c r="E1" s="126"/>
      <c r="F1" s="126"/>
      <c r="G1" s="126"/>
      <c r="H1" s="126"/>
      <c r="I1" s="126"/>
      <c r="J1" s="126"/>
      <c r="K1" s="126"/>
      <c r="L1" s="126"/>
      <c r="M1" s="126"/>
      <c r="N1" s="126"/>
      <c r="O1" s="126"/>
      <c r="P1" s="126"/>
      <c r="Q1" s="126"/>
      <c r="R1" s="126"/>
    </row>
    <row r="2" spans="1:18" ht="20.25" x14ac:dyDescent="0.2">
      <c r="A2" s="126" t="s">
        <v>19</v>
      </c>
      <c r="B2" s="126"/>
      <c r="C2" s="126"/>
      <c r="D2" s="126"/>
      <c r="E2" s="126"/>
      <c r="F2" s="126"/>
      <c r="G2" s="126"/>
      <c r="H2" s="126"/>
      <c r="I2" s="126"/>
      <c r="J2" s="126"/>
      <c r="K2" s="126"/>
      <c r="L2" s="126"/>
      <c r="M2" s="126"/>
      <c r="N2" s="126"/>
      <c r="O2" s="126"/>
      <c r="P2" s="126"/>
      <c r="Q2" s="126"/>
      <c r="R2" s="126"/>
    </row>
    <row r="3" spans="1:18" ht="18" customHeight="1" x14ac:dyDescent="0.2">
      <c r="A3" s="1"/>
    </row>
    <row r="4" spans="1:18" ht="80.25" customHeight="1" x14ac:dyDescent="0.2">
      <c r="A4" s="74" t="s">
        <v>424</v>
      </c>
    </row>
    <row r="5" spans="1:18" ht="50.25" customHeight="1" x14ac:dyDescent="0.2">
      <c r="A5" s="71" t="s">
        <v>381</v>
      </c>
    </row>
    <row r="6" spans="1:18" ht="18.75" x14ac:dyDescent="0.2">
      <c r="A6" s="127" t="s">
        <v>3</v>
      </c>
      <c r="B6" s="128"/>
      <c r="C6" s="128"/>
      <c r="D6" s="128"/>
      <c r="E6" s="128"/>
      <c r="F6" s="128"/>
      <c r="G6" s="128"/>
      <c r="H6" s="128"/>
      <c r="I6" s="128"/>
      <c r="J6" s="128"/>
      <c r="K6" s="128"/>
      <c r="L6" s="128"/>
      <c r="M6" s="128"/>
      <c r="N6" s="128"/>
      <c r="O6" s="128"/>
      <c r="P6" s="128"/>
      <c r="Q6" s="128"/>
      <c r="R6" s="128"/>
    </row>
    <row r="7" spans="1:18" ht="24.75" customHeight="1" thickBot="1" x14ac:dyDescent="0.25">
      <c r="A7" s="128"/>
      <c r="B7" s="128"/>
      <c r="C7" s="128"/>
      <c r="D7" s="128"/>
      <c r="E7" s="128"/>
      <c r="F7" s="128"/>
      <c r="G7" s="128"/>
      <c r="H7" s="128"/>
      <c r="I7" s="128"/>
      <c r="J7" s="128"/>
      <c r="K7" s="128"/>
      <c r="L7" s="128"/>
      <c r="M7" s="128"/>
      <c r="N7" s="128"/>
      <c r="O7" s="128"/>
      <c r="P7" s="128"/>
      <c r="Q7" s="128"/>
    </row>
    <row r="8" spans="1:18" s="3" customFormat="1" ht="20.100000000000001" customHeight="1" thickBot="1" x14ac:dyDescent="0.25">
      <c r="A8" s="137"/>
      <c r="B8" s="137"/>
      <c r="C8" s="135" t="s">
        <v>22</v>
      </c>
      <c r="D8" s="136"/>
      <c r="E8" s="136" t="s">
        <v>20</v>
      </c>
      <c r="F8" s="136"/>
      <c r="G8" s="136" t="s">
        <v>23</v>
      </c>
      <c r="H8" s="136"/>
      <c r="I8" s="136" t="s">
        <v>24</v>
      </c>
      <c r="J8" s="136"/>
      <c r="K8" s="136" t="s">
        <v>26</v>
      </c>
      <c r="L8" s="136"/>
      <c r="M8" s="136" t="s">
        <v>27</v>
      </c>
      <c r="N8" s="136"/>
      <c r="O8" s="137"/>
      <c r="P8" s="137"/>
      <c r="Q8" s="137"/>
      <c r="R8" s="137"/>
    </row>
    <row r="9" spans="1:18" ht="20.100000000000001" customHeight="1" x14ac:dyDescent="0.2">
      <c r="A9" s="9" t="s">
        <v>0</v>
      </c>
      <c r="B9" s="14"/>
      <c r="C9" s="18" t="s">
        <v>1</v>
      </c>
      <c r="D9" s="10" t="s">
        <v>2</v>
      </c>
      <c r="E9" s="18" t="s">
        <v>1</v>
      </c>
      <c r="F9" s="10" t="s">
        <v>2</v>
      </c>
      <c r="G9" s="18" t="s">
        <v>1</v>
      </c>
      <c r="H9" s="10" t="s">
        <v>2</v>
      </c>
      <c r="I9" s="18" t="s">
        <v>1</v>
      </c>
      <c r="J9" s="30" t="s">
        <v>2</v>
      </c>
      <c r="K9" s="18" t="s">
        <v>1</v>
      </c>
      <c r="L9" s="30" t="s">
        <v>2</v>
      </c>
      <c r="M9" s="18" t="s">
        <v>1</v>
      </c>
      <c r="N9" s="30" t="s">
        <v>2</v>
      </c>
      <c r="O9" s="25"/>
      <c r="P9" s="25"/>
      <c r="Q9" s="25"/>
      <c r="R9" s="25"/>
    </row>
    <row r="10" spans="1:18" ht="19.5" customHeight="1" x14ac:dyDescent="0.2">
      <c r="A10" s="11" t="s">
        <v>4</v>
      </c>
      <c r="B10" s="15"/>
      <c r="C10" s="114">
        <f>ROUND('54 fűtés'!C9,0)</f>
        <v>0</v>
      </c>
      <c r="D10" s="115">
        <f>ROUND('54 fűtés'!D9,0)</f>
        <v>0</v>
      </c>
      <c r="E10" s="114">
        <f>ROUND('54 gáz'!C9,0)</f>
        <v>0</v>
      </c>
      <c r="F10" s="115">
        <f>ROUND('54 gáz'!D9,0)</f>
        <v>0</v>
      </c>
      <c r="G10" s="114">
        <f>ROUND('54 víz'!C9,0)</f>
        <v>0</v>
      </c>
      <c r="H10" s="115">
        <f>ROUND('54 víz'!D9,0)</f>
        <v>0</v>
      </c>
      <c r="I10" s="114">
        <f>ROUND('54 organizáció'!C9,0)</f>
        <v>0</v>
      </c>
      <c r="J10" s="116">
        <f>ROUND('54 organizáció'!D9,0)</f>
        <v>0</v>
      </c>
      <c r="K10" s="114">
        <f>ROUND('54 építész'!C9,0)</f>
        <v>0</v>
      </c>
      <c r="L10" s="116">
        <f>ROUND('54 építész'!D9,0)</f>
        <v>0</v>
      </c>
      <c r="M10" s="114">
        <f>ROUND('54 elektromos'!C9,0)</f>
        <v>0</v>
      </c>
      <c r="N10" s="116">
        <f>ROUND('54 elektromos 00'!D2,0)</f>
        <v>0</v>
      </c>
      <c r="O10" s="26"/>
      <c r="P10" s="26"/>
      <c r="Q10" s="26"/>
      <c r="R10" s="26"/>
    </row>
    <row r="11" spans="1:18" ht="19.5" customHeight="1" x14ac:dyDescent="0.2">
      <c r="A11" s="12" t="s">
        <v>5</v>
      </c>
      <c r="B11" s="16">
        <v>0</v>
      </c>
      <c r="C11" s="117">
        <v>0</v>
      </c>
      <c r="D11" s="118">
        <f>ROUND(D10*B11,0)</f>
        <v>0</v>
      </c>
      <c r="E11" s="117">
        <v>0</v>
      </c>
      <c r="F11" s="118">
        <f>ROUND(F10*B11,0)</f>
        <v>0</v>
      </c>
      <c r="G11" s="117">
        <v>0</v>
      </c>
      <c r="H11" s="118">
        <f>ROUND(H10*B11,0)</f>
        <v>0</v>
      </c>
      <c r="I11" s="117">
        <v>0</v>
      </c>
      <c r="J11" s="119">
        <f>ROUND(J10*B11,0)</f>
        <v>0</v>
      </c>
      <c r="K11" s="117">
        <v>0</v>
      </c>
      <c r="L11" s="119">
        <f>ROUND(L10*D11,0)</f>
        <v>0</v>
      </c>
      <c r="M11" s="117">
        <v>0</v>
      </c>
      <c r="N11" s="119">
        <f>ROUND(N10*F11,0)</f>
        <v>0</v>
      </c>
      <c r="O11" s="27"/>
      <c r="P11" s="27"/>
      <c r="Q11" s="27"/>
      <c r="R11" s="27"/>
    </row>
    <row r="12" spans="1:18" ht="19.5" customHeight="1" x14ac:dyDescent="0.2">
      <c r="A12" s="11" t="s">
        <v>6</v>
      </c>
      <c r="B12" s="15"/>
      <c r="C12" s="120">
        <f t="shared" ref="C12:J12" si="0">ROUND(C11+C10,0)</f>
        <v>0</v>
      </c>
      <c r="D12" s="121">
        <f t="shared" si="0"/>
        <v>0</v>
      </c>
      <c r="E12" s="120">
        <f t="shared" si="0"/>
        <v>0</v>
      </c>
      <c r="F12" s="121">
        <f t="shared" si="0"/>
        <v>0</v>
      </c>
      <c r="G12" s="120">
        <f t="shared" si="0"/>
        <v>0</v>
      </c>
      <c r="H12" s="121">
        <f t="shared" si="0"/>
        <v>0</v>
      </c>
      <c r="I12" s="120">
        <f t="shared" si="0"/>
        <v>0</v>
      </c>
      <c r="J12" s="122">
        <f t="shared" si="0"/>
        <v>0</v>
      </c>
      <c r="K12" s="120">
        <f t="shared" ref="K12:N12" si="1">ROUND(K11+K10,0)</f>
        <v>0</v>
      </c>
      <c r="L12" s="122">
        <f t="shared" si="1"/>
        <v>0</v>
      </c>
      <c r="M12" s="120">
        <f t="shared" si="1"/>
        <v>0</v>
      </c>
      <c r="N12" s="122">
        <f t="shared" si="1"/>
        <v>0</v>
      </c>
      <c r="O12" s="28"/>
      <c r="P12" s="28"/>
      <c r="Q12" s="28"/>
      <c r="R12" s="28"/>
    </row>
    <row r="13" spans="1:18" ht="19.5" customHeight="1" x14ac:dyDescent="0.2">
      <c r="A13" s="11" t="s">
        <v>7</v>
      </c>
      <c r="B13" s="15"/>
      <c r="C13" s="120">
        <f>ROUND(C12,0)</f>
        <v>0</v>
      </c>
      <c r="D13" s="121">
        <v>0</v>
      </c>
      <c r="E13" s="120">
        <f>ROUND(E12,0)</f>
        <v>0</v>
      </c>
      <c r="F13" s="121">
        <v>0</v>
      </c>
      <c r="G13" s="120">
        <f>ROUND(G12,0)</f>
        <v>0</v>
      </c>
      <c r="H13" s="121">
        <v>0</v>
      </c>
      <c r="I13" s="120">
        <f>ROUND(I12,0)</f>
        <v>0</v>
      </c>
      <c r="J13" s="122">
        <v>0</v>
      </c>
      <c r="K13" s="120">
        <f>ROUND(K12,0)</f>
        <v>0</v>
      </c>
      <c r="L13" s="122">
        <v>0</v>
      </c>
      <c r="M13" s="120">
        <f>ROUND(M12,0)</f>
        <v>0</v>
      </c>
      <c r="N13" s="122">
        <v>0</v>
      </c>
      <c r="O13" s="28"/>
      <c r="P13" s="28"/>
      <c r="Q13" s="28"/>
      <c r="R13" s="28"/>
    </row>
    <row r="14" spans="1:18" ht="19.5" customHeight="1" x14ac:dyDescent="0.2">
      <c r="A14" s="12" t="s">
        <v>8</v>
      </c>
      <c r="B14" s="16">
        <v>0</v>
      </c>
      <c r="C14" s="117">
        <f>ROUND(C13*B14,0)</f>
        <v>0</v>
      </c>
      <c r="D14" s="118">
        <v>0</v>
      </c>
      <c r="E14" s="117">
        <f>ROUND(E13*B14,0)</f>
        <v>0</v>
      </c>
      <c r="F14" s="118">
        <v>0</v>
      </c>
      <c r="G14" s="117">
        <f>ROUND(G13*B14,0)</f>
        <v>0</v>
      </c>
      <c r="H14" s="118">
        <v>0</v>
      </c>
      <c r="I14" s="117">
        <f>ROUND(I13*B14,0)</f>
        <v>0</v>
      </c>
      <c r="J14" s="119">
        <v>0</v>
      </c>
      <c r="K14" s="117">
        <f>ROUND(K13*D14,0)</f>
        <v>0</v>
      </c>
      <c r="L14" s="119">
        <v>0</v>
      </c>
      <c r="M14" s="117">
        <f>ROUND(M13*F14,0)</f>
        <v>0</v>
      </c>
      <c r="N14" s="119">
        <v>0</v>
      </c>
      <c r="O14" s="27"/>
      <c r="P14" s="27"/>
      <c r="Q14" s="27"/>
      <c r="R14" s="27"/>
    </row>
    <row r="15" spans="1:18" ht="19.5" customHeight="1" x14ac:dyDescent="0.2">
      <c r="A15" s="11" t="s">
        <v>9</v>
      </c>
      <c r="B15" s="15"/>
      <c r="C15" s="120">
        <f>ROUND(C14+C13,0)</f>
        <v>0</v>
      </c>
      <c r="D15" s="121">
        <v>0</v>
      </c>
      <c r="E15" s="120">
        <f>ROUND(E14+E13,0)</f>
        <v>0</v>
      </c>
      <c r="F15" s="121">
        <v>0</v>
      </c>
      <c r="G15" s="120">
        <f>ROUND(G14+G13,0)</f>
        <v>0</v>
      </c>
      <c r="H15" s="121">
        <v>0</v>
      </c>
      <c r="I15" s="120">
        <f>ROUND(I14+I13,0)</f>
        <v>0</v>
      </c>
      <c r="J15" s="122">
        <v>0</v>
      </c>
      <c r="K15" s="120">
        <f>ROUND(K14+K13,0)</f>
        <v>0</v>
      </c>
      <c r="L15" s="122">
        <v>0</v>
      </c>
      <c r="M15" s="120">
        <f>ROUND(M14+M13,0)</f>
        <v>0</v>
      </c>
      <c r="N15" s="122">
        <v>0</v>
      </c>
      <c r="O15" s="28"/>
      <c r="P15" s="28"/>
      <c r="Q15" s="28"/>
      <c r="R15" s="28"/>
    </row>
    <row r="16" spans="1:18" ht="19.5" customHeight="1" x14ac:dyDescent="0.2">
      <c r="A16" s="12" t="s">
        <v>10</v>
      </c>
      <c r="B16" s="16">
        <v>0</v>
      </c>
      <c r="C16" s="117">
        <f>ROUND(C15*B16,0)</f>
        <v>0</v>
      </c>
      <c r="D16" s="118">
        <v>0</v>
      </c>
      <c r="E16" s="117">
        <f>ROUND(E15*B16,0)</f>
        <v>0</v>
      </c>
      <c r="F16" s="118">
        <v>0</v>
      </c>
      <c r="G16" s="117">
        <f>ROUND(G15*B16,0)</f>
        <v>0</v>
      </c>
      <c r="H16" s="118">
        <v>0</v>
      </c>
      <c r="I16" s="117">
        <f>ROUND(I15*B16,0)</f>
        <v>0</v>
      </c>
      <c r="J16" s="119">
        <v>0</v>
      </c>
      <c r="K16" s="117">
        <f>ROUND(K15*D16,0)</f>
        <v>0</v>
      </c>
      <c r="L16" s="119">
        <v>0</v>
      </c>
      <c r="M16" s="117">
        <f>ROUND(M15*F16,0)</f>
        <v>0</v>
      </c>
      <c r="N16" s="119">
        <v>0</v>
      </c>
      <c r="O16" s="27"/>
      <c r="P16" s="27"/>
      <c r="Q16" s="27"/>
      <c r="R16" s="27"/>
    </row>
    <row r="17" spans="1:20" ht="19.5" customHeight="1" x14ac:dyDescent="0.2">
      <c r="A17" s="11" t="s">
        <v>11</v>
      </c>
      <c r="B17" s="15"/>
      <c r="C17" s="120">
        <v>0</v>
      </c>
      <c r="D17" s="121">
        <f>ROUND(D12,0)</f>
        <v>0</v>
      </c>
      <c r="E17" s="120">
        <v>0</v>
      </c>
      <c r="F17" s="121">
        <f>ROUND(F12,0)</f>
        <v>0</v>
      </c>
      <c r="G17" s="120">
        <v>0</v>
      </c>
      <c r="H17" s="121">
        <f>ROUND(H12,0)</f>
        <v>0</v>
      </c>
      <c r="I17" s="120">
        <v>0</v>
      </c>
      <c r="J17" s="122">
        <f>ROUND(J12,0)</f>
        <v>0</v>
      </c>
      <c r="K17" s="120">
        <v>0</v>
      </c>
      <c r="L17" s="122">
        <f>ROUND(L12,0)</f>
        <v>0</v>
      </c>
      <c r="M17" s="120">
        <v>0</v>
      </c>
      <c r="N17" s="122">
        <f>ROUND(N12,0)</f>
        <v>0</v>
      </c>
      <c r="O17" s="28"/>
      <c r="P17" s="28"/>
      <c r="Q17" s="28"/>
      <c r="R17" s="28"/>
    </row>
    <row r="18" spans="1:20" ht="19.5" customHeight="1" x14ac:dyDescent="0.2">
      <c r="A18" s="12" t="s">
        <v>12</v>
      </c>
      <c r="B18" s="16">
        <v>0</v>
      </c>
      <c r="C18" s="117">
        <v>0</v>
      </c>
      <c r="D18" s="118">
        <f>ROUND(D17*B18,0)</f>
        <v>0</v>
      </c>
      <c r="E18" s="117">
        <v>0</v>
      </c>
      <c r="F18" s="118">
        <f>ROUND(F17*B18,0)</f>
        <v>0</v>
      </c>
      <c r="G18" s="117">
        <v>0</v>
      </c>
      <c r="H18" s="118">
        <f>ROUND(H17*B18,0)</f>
        <v>0</v>
      </c>
      <c r="I18" s="117">
        <v>0</v>
      </c>
      <c r="J18" s="119">
        <f>ROUND(J17*B18,0)</f>
        <v>0</v>
      </c>
      <c r="K18" s="117">
        <v>0</v>
      </c>
      <c r="L18" s="119">
        <f>ROUND(L17*D18,0)</f>
        <v>0</v>
      </c>
      <c r="M18" s="117">
        <v>0</v>
      </c>
      <c r="N18" s="119">
        <f>ROUND(N17*F18,0)</f>
        <v>0</v>
      </c>
      <c r="O18" s="27"/>
      <c r="P18" s="27"/>
      <c r="Q18" s="27"/>
      <c r="R18" s="27"/>
    </row>
    <row r="19" spans="1:20" ht="19.5" customHeight="1" x14ac:dyDescent="0.2">
      <c r="A19" s="11" t="s">
        <v>13</v>
      </c>
      <c r="B19" s="15"/>
      <c r="C19" s="131">
        <f>ROUND(C16+C15+D17+D18,0)</f>
        <v>0</v>
      </c>
      <c r="D19" s="132"/>
      <c r="E19" s="131">
        <f>ROUND(E16+E15+F17+F18,0)</f>
        <v>0</v>
      </c>
      <c r="F19" s="132"/>
      <c r="G19" s="131">
        <f>ROUND(G16+G15+H17+H18,0)</f>
        <v>0</v>
      </c>
      <c r="H19" s="132"/>
      <c r="I19" s="131">
        <f>ROUND(I16+I15+J17+J18,0)</f>
        <v>0</v>
      </c>
      <c r="J19" s="138"/>
      <c r="K19" s="131">
        <f>ROUND(K16+K15+L17+L18,0)</f>
        <v>0</v>
      </c>
      <c r="L19" s="138"/>
      <c r="M19" s="131">
        <f>ROUND(M16+M15+N17+N18,0)</f>
        <v>0</v>
      </c>
      <c r="N19" s="138"/>
      <c r="O19" s="145"/>
      <c r="P19" s="145"/>
      <c r="Q19" s="145"/>
      <c r="R19" s="145"/>
      <c r="T19" s="5"/>
    </row>
    <row r="20" spans="1:20" ht="19.5" customHeight="1" x14ac:dyDescent="0.2">
      <c r="A20" s="12" t="s">
        <v>14</v>
      </c>
      <c r="B20" s="16">
        <v>0.05</v>
      </c>
      <c r="C20" s="133">
        <f>ROUND(C19*B20,0)</f>
        <v>0</v>
      </c>
      <c r="D20" s="134"/>
      <c r="E20" s="133">
        <f>ROUND(E19*B20,0)</f>
        <v>0</v>
      </c>
      <c r="F20" s="134"/>
      <c r="G20" s="133">
        <f>ROUND(G19*B20,0)</f>
        <v>0</v>
      </c>
      <c r="H20" s="134"/>
      <c r="I20" s="133">
        <f>ROUND(I19*B20,0)</f>
        <v>0</v>
      </c>
      <c r="J20" s="139"/>
      <c r="K20" s="133">
        <f>ROUND(K19*B20,0)</f>
        <v>0</v>
      </c>
      <c r="L20" s="139"/>
      <c r="M20" s="133">
        <f>ROUND(M19*B20,0)</f>
        <v>0</v>
      </c>
      <c r="N20" s="139"/>
      <c r="O20" s="146"/>
      <c r="P20" s="146"/>
      <c r="Q20" s="146"/>
      <c r="R20" s="146"/>
      <c r="T20" s="5"/>
    </row>
    <row r="21" spans="1:20" ht="19.5" customHeight="1" x14ac:dyDescent="0.2">
      <c r="A21" s="11" t="s">
        <v>15</v>
      </c>
      <c r="B21" s="15"/>
      <c r="C21" s="123"/>
      <c r="D21" s="124"/>
      <c r="E21" s="123"/>
      <c r="F21" s="124"/>
      <c r="G21" s="123"/>
      <c r="H21" s="124"/>
      <c r="I21" s="123"/>
      <c r="J21" s="125"/>
      <c r="K21" s="123"/>
      <c r="L21" s="125"/>
      <c r="M21" s="123"/>
      <c r="N21" s="125"/>
      <c r="O21" s="29"/>
      <c r="P21" s="29"/>
      <c r="Q21" s="29"/>
      <c r="R21" s="29"/>
      <c r="T21" s="5"/>
    </row>
    <row r="22" spans="1:20" ht="19.5" customHeight="1" x14ac:dyDescent="0.2">
      <c r="A22" s="11" t="s">
        <v>16</v>
      </c>
      <c r="B22" s="15"/>
      <c r="C22" s="131">
        <f>ROUND(C21+C19+C20+D21,0)</f>
        <v>0</v>
      </c>
      <c r="D22" s="132"/>
      <c r="E22" s="131">
        <f>ROUND(E21+E19+E20+F21,0)</f>
        <v>0</v>
      </c>
      <c r="F22" s="132"/>
      <c r="G22" s="131">
        <f>ROUND(G21+G19+G20+H21,0)</f>
        <v>0</v>
      </c>
      <c r="H22" s="132"/>
      <c r="I22" s="131">
        <f>ROUND(I21+I19+I20+J21,0)</f>
        <v>0</v>
      </c>
      <c r="J22" s="138"/>
      <c r="K22" s="131">
        <f>ROUND(K21+K19+K20+L21,0)</f>
        <v>0</v>
      </c>
      <c r="L22" s="138"/>
      <c r="M22" s="131">
        <f>ROUND(M21+M19+M20+N21,0)</f>
        <v>0</v>
      </c>
      <c r="N22" s="138"/>
      <c r="O22" s="145"/>
      <c r="P22" s="145"/>
      <c r="Q22" s="145"/>
      <c r="R22" s="145"/>
      <c r="T22" s="5"/>
    </row>
    <row r="23" spans="1:20" ht="19.5" customHeight="1" x14ac:dyDescent="0.2">
      <c r="A23" s="12" t="s">
        <v>17</v>
      </c>
      <c r="B23" s="16">
        <v>0.27</v>
      </c>
      <c r="C23" s="131">
        <f>ROUND(C22*B23,0)</f>
        <v>0</v>
      </c>
      <c r="D23" s="132"/>
      <c r="E23" s="131">
        <f>ROUND(E22*B23,0)</f>
        <v>0</v>
      </c>
      <c r="F23" s="132"/>
      <c r="G23" s="131">
        <f>ROUND(G22*B23,0)</f>
        <v>0</v>
      </c>
      <c r="H23" s="132"/>
      <c r="I23" s="131">
        <f>ROUND(I22*B23,0)</f>
        <v>0</v>
      </c>
      <c r="J23" s="138"/>
      <c r="K23" s="131">
        <f>ROUND(K22*B23,0)</f>
        <v>0</v>
      </c>
      <c r="L23" s="138"/>
      <c r="M23" s="131">
        <f>ROUND(M22*B23,0)</f>
        <v>0</v>
      </c>
      <c r="N23" s="138"/>
      <c r="O23" s="145"/>
      <c r="P23" s="145"/>
      <c r="Q23" s="145"/>
      <c r="R23" s="145"/>
      <c r="T23" s="5"/>
    </row>
    <row r="24" spans="1:20" ht="19.5" customHeight="1" thickBot="1" x14ac:dyDescent="0.25">
      <c r="A24" s="13" t="s">
        <v>18</v>
      </c>
      <c r="B24" s="17"/>
      <c r="C24" s="129">
        <f>ROUND(C23+C22,0)</f>
        <v>0</v>
      </c>
      <c r="D24" s="130"/>
      <c r="E24" s="129">
        <f>ROUND(E23+E22,0)</f>
        <v>0</v>
      </c>
      <c r="F24" s="130"/>
      <c r="G24" s="129">
        <f>ROUND(G23+G22,0)</f>
        <v>0</v>
      </c>
      <c r="H24" s="130"/>
      <c r="I24" s="129">
        <f>ROUND(I23+I22,0)</f>
        <v>0</v>
      </c>
      <c r="J24" s="140"/>
      <c r="K24" s="129">
        <f>ROUND(K23+K22,0)</f>
        <v>0</v>
      </c>
      <c r="L24" s="140"/>
      <c r="M24" s="129">
        <f>ROUND(M23+M22,0)</f>
        <v>0</v>
      </c>
      <c r="N24" s="140"/>
      <c r="O24" s="147"/>
      <c r="P24" s="147"/>
      <c r="Q24" s="147"/>
      <c r="R24" s="147"/>
      <c r="T24" s="5"/>
    </row>
    <row r="25" spans="1:20" ht="19.5" customHeight="1" thickBot="1" x14ac:dyDescent="0.25">
      <c r="A25" s="6"/>
      <c r="B25" s="6"/>
      <c r="C25" s="7"/>
      <c r="D25" s="7"/>
      <c r="E25" s="7"/>
      <c r="F25" s="7"/>
      <c r="G25" s="7"/>
      <c r="H25" s="7"/>
      <c r="I25" s="7"/>
      <c r="J25" s="7"/>
      <c r="K25" s="7"/>
      <c r="L25" s="7"/>
      <c r="M25" s="7"/>
      <c r="N25" s="7"/>
      <c r="O25" s="7"/>
      <c r="P25" s="7"/>
      <c r="Q25" s="7"/>
      <c r="R25" s="7"/>
      <c r="T25" s="5"/>
    </row>
    <row r="26" spans="1:20" ht="19.5" customHeight="1" x14ac:dyDescent="0.2">
      <c r="A26" s="148" t="s">
        <v>21</v>
      </c>
      <c r="B26" s="149"/>
      <c r="C26" s="149"/>
      <c r="D26" s="149"/>
      <c r="E26" s="150"/>
    </row>
    <row r="27" spans="1:20" ht="19.5" customHeight="1" x14ac:dyDescent="0.2">
      <c r="A27" s="11" t="s">
        <v>13</v>
      </c>
      <c r="B27" s="19"/>
      <c r="C27" s="151">
        <f>SUM(C19:R19)</f>
        <v>0</v>
      </c>
      <c r="D27" s="151"/>
      <c r="E27" s="152"/>
      <c r="F27" s="4"/>
      <c r="G27" s="4"/>
      <c r="H27" s="4"/>
      <c r="I27" s="4"/>
      <c r="J27" s="4"/>
      <c r="K27" s="4"/>
      <c r="L27" s="4"/>
      <c r="M27" s="4"/>
      <c r="N27" s="4"/>
      <c r="O27" s="4"/>
      <c r="P27" s="4"/>
      <c r="Q27" s="4"/>
      <c r="R27" s="4"/>
    </row>
    <row r="28" spans="1:20" ht="19.5" customHeight="1" x14ac:dyDescent="0.2">
      <c r="A28" s="12" t="s">
        <v>14</v>
      </c>
      <c r="B28" s="8">
        <v>0.05</v>
      </c>
      <c r="C28" s="153">
        <f>ROUND(C27*B28,0)</f>
        <v>0</v>
      </c>
      <c r="D28" s="153"/>
      <c r="E28" s="154"/>
    </row>
    <row r="29" spans="1:20" ht="19.5" customHeight="1" x14ac:dyDescent="0.2">
      <c r="A29" s="11" t="s">
        <v>16</v>
      </c>
      <c r="B29" s="20"/>
      <c r="C29" s="153">
        <f>SUM(C27:E28)</f>
        <v>0</v>
      </c>
      <c r="D29" s="153"/>
      <c r="E29" s="154"/>
    </row>
    <row r="30" spans="1:20" ht="19.5" customHeight="1" thickBot="1" x14ac:dyDescent="0.25">
      <c r="A30" s="21" t="s">
        <v>17</v>
      </c>
      <c r="B30" s="22">
        <v>0.27</v>
      </c>
      <c r="C30" s="141">
        <f>ROUND(C29*B30,0)</f>
        <v>0</v>
      </c>
      <c r="D30" s="141"/>
      <c r="E30" s="142"/>
    </row>
    <row r="31" spans="1:20" ht="19.5" customHeight="1" thickBot="1" x14ac:dyDescent="0.25">
      <c r="A31" s="23" t="s">
        <v>18</v>
      </c>
      <c r="B31" s="24"/>
      <c r="C31" s="143">
        <f>SUM(C29:E30)</f>
        <v>0</v>
      </c>
      <c r="D31" s="143"/>
      <c r="E31" s="144"/>
    </row>
    <row r="32" spans="1:20" ht="19.5" customHeight="1" x14ac:dyDescent="0.2">
      <c r="M32" s="72" t="s">
        <v>382</v>
      </c>
      <c r="N32" s="73">
        <v>43063</v>
      </c>
    </row>
  </sheetData>
  <mergeCells count="59">
    <mergeCell ref="A26:E26"/>
    <mergeCell ref="A8:B8"/>
    <mergeCell ref="C27:E27"/>
    <mergeCell ref="C28:E28"/>
    <mergeCell ref="C29:E29"/>
    <mergeCell ref="E19:F19"/>
    <mergeCell ref="E20:F20"/>
    <mergeCell ref="E22:F22"/>
    <mergeCell ref="E23:F23"/>
    <mergeCell ref="E24:F24"/>
    <mergeCell ref="C30:E30"/>
    <mergeCell ref="C31:E31"/>
    <mergeCell ref="Q19:R19"/>
    <mergeCell ref="Q20:R20"/>
    <mergeCell ref="Q22:R22"/>
    <mergeCell ref="Q23:R23"/>
    <mergeCell ref="Q24:R24"/>
    <mergeCell ref="O19:P19"/>
    <mergeCell ref="O20:P20"/>
    <mergeCell ref="O22:P22"/>
    <mergeCell ref="O23:P23"/>
    <mergeCell ref="O24:P24"/>
    <mergeCell ref="M19:N19"/>
    <mergeCell ref="M20:N20"/>
    <mergeCell ref="M22:N22"/>
    <mergeCell ref="M23:N23"/>
    <mergeCell ref="M24:N24"/>
    <mergeCell ref="K19:L19"/>
    <mergeCell ref="K20:L20"/>
    <mergeCell ref="K22:L22"/>
    <mergeCell ref="K23:L23"/>
    <mergeCell ref="K24:L24"/>
    <mergeCell ref="G24:H24"/>
    <mergeCell ref="I19:J19"/>
    <mergeCell ref="I20:J20"/>
    <mergeCell ref="I22:J22"/>
    <mergeCell ref="I23:J23"/>
    <mergeCell ref="I24:J24"/>
    <mergeCell ref="Q8:R8"/>
    <mergeCell ref="G19:H19"/>
    <mergeCell ref="G20:H20"/>
    <mergeCell ref="G22:H22"/>
    <mergeCell ref="G23:H23"/>
    <mergeCell ref="A1:R1"/>
    <mergeCell ref="A2:R2"/>
    <mergeCell ref="A6:R6"/>
    <mergeCell ref="C24:D24"/>
    <mergeCell ref="C19:D19"/>
    <mergeCell ref="C20:D20"/>
    <mergeCell ref="C22:D22"/>
    <mergeCell ref="C23:D23"/>
    <mergeCell ref="A7:Q7"/>
    <mergeCell ref="C8:D8"/>
    <mergeCell ref="E8:F8"/>
    <mergeCell ref="G8:H8"/>
    <mergeCell ref="I8:J8"/>
    <mergeCell ref="K8:L8"/>
    <mergeCell ref="M8:N8"/>
    <mergeCell ref="O8:P8"/>
  </mergeCells>
  <printOptions horizontalCentered="1"/>
  <pageMargins left="0.70866141732283472" right="0.70866141732283472" top="0.74803149606299213" bottom="0.74803149606299213" header="0.31496062992125984" footer="0.31496062992125984"/>
  <pageSetup paperSize="8" scale="85" orientation="landscape" r:id="rId1"/>
  <headerFooter>
    <oddHeader>&amp;C&amp;A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6" sqref="D16"/>
    </sheetView>
  </sheetViews>
  <sheetFormatPr defaultRowHeight="12.75" x14ac:dyDescent="0.2"/>
  <cols>
    <col min="2" max="2" width="27" customWidth="1"/>
    <col min="3" max="4" width="15.28515625" customWidth="1"/>
  </cols>
  <sheetData>
    <row r="1" spans="1:4" x14ac:dyDescent="0.2">
      <c r="A1" s="33" t="s">
        <v>29</v>
      </c>
      <c r="B1" s="33" t="s">
        <v>0</v>
      </c>
      <c r="C1" s="40" t="s">
        <v>1</v>
      </c>
      <c r="D1" s="40" t="s">
        <v>2</v>
      </c>
    </row>
    <row r="2" spans="1:4" ht="27.75" customHeight="1" x14ac:dyDescent="0.2">
      <c r="A2" s="35" t="s">
        <v>30</v>
      </c>
      <c r="B2" s="35" t="s">
        <v>31</v>
      </c>
      <c r="C2" s="41">
        <f>ROUND('54 gáz 54'!J3,0)</f>
        <v>0</v>
      </c>
      <c r="D2" s="41">
        <f>ROUND('54 gáz 54'!K3,0)</f>
        <v>0</v>
      </c>
    </row>
    <row r="3" spans="1:4" ht="31.5" customHeight="1" x14ac:dyDescent="0.2">
      <c r="A3" s="35" t="s">
        <v>34</v>
      </c>
      <c r="B3" s="35" t="s">
        <v>35</v>
      </c>
      <c r="C3" s="41">
        <f>ROUND('54 gáz 81'!J7,0)</f>
        <v>0</v>
      </c>
      <c r="D3" s="41">
        <f>ROUND('54 gáz 81'!K7,0)</f>
        <v>0</v>
      </c>
    </row>
    <row r="4" spans="1:4" ht="37.5" customHeight="1" x14ac:dyDescent="0.2">
      <c r="A4" s="35" t="s">
        <v>36</v>
      </c>
      <c r="B4" s="35" t="s">
        <v>37</v>
      </c>
      <c r="C4" s="41">
        <f>ROUND('54 gáz 82'!J8,0)</f>
        <v>0</v>
      </c>
      <c r="D4" s="41">
        <f>ROUND('54 gáz 82'!K8,0)</f>
        <v>0</v>
      </c>
    </row>
    <row r="5" spans="1:4" ht="30" customHeight="1" x14ac:dyDescent="0.2">
      <c r="A5" s="35" t="s">
        <v>38</v>
      </c>
      <c r="B5" s="35" t="s">
        <v>39</v>
      </c>
      <c r="C5" s="41">
        <f>ROUND('54 gáz 83'!J3,0)</f>
        <v>0</v>
      </c>
      <c r="D5" s="41">
        <f>ROUND('54 gáz 83'!K3,0)</f>
        <v>0</v>
      </c>
    </row>
    <row r="6" spans="1:4" ht="14.25" x14ac:dyDescent="0.2">
      <c r="A6" s="38"/>
      <c r="B6" s="38" t="s">
        <v>40</v>
      </c>
      <c r="C6" s="42">
        <f>ROUND(SUM(C2:C5),0)</f>
        <v>0</v>
      </c>
      <c r="D6" s="42">
        <f>ROUND(SUM(D2:D5),0)</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J5" sqref="J5"/>
    </sheetView>
  </sheetViews>
  <sheetFormatPr defaultRowHeight="12.75" x14ac:dyDescent="0.2"/>
  <cols>
    <col min="1" max="1" width="4.5703125" style="32" customWidth="1"/>
    <col min="2" max="2" width="9.7109375" style="32" customWidth="1"/>
    <col min="3" max="3" width="37" style="32" customWidth="1"/>
    <col min="4" max="6" width="6.5703125" style="32" customWidth="1"/>
    <col min="7" max="9" width="6.5703125" style="43" customWidth="1"/>
    <col min="10" max="11" width="8.7109375" style="43" customWidth="1"/>
    <col min="12" max="12" width="13.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5" width="6.5703125" style="32" customWidth="1"/>
    <col min="266" max="267" width="8.7109375" style="32" customWidth="1"/>
    <col min="268" max="268" width="13.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21" width="6.5703125" style="32" customWidth="1"/>
    <col min="522" max="523" width="8.7109375" style="32" customWidth="1"/>
    <col min="524" max="524" width="13.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7" width="6.5703125" style="32" customWidth="1"/>
    <col min="778" max="779" width="8.7109375" style="32" customWidth="1"/>
    <col min="780" max="780" width="13.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33" width="6.5703125" style="32" customWidth="1"/>
    <col min="1034" max="1035" width="8.7109375" style="32" customWidth="1"/>
    <col min="1036" max="1036" width="13.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9" width="6.5703125" style="32" customWidth="1"/>
    <col min="1290" max="1291" width="8.7109375" style="32" customWidth="1"/>
    <col min="1292" max="1292" width="13.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5" width="6.5703125" style="32" customWidth="1"/>
    <col min="1546" max="1547" width="8.7109375" style="32" customWidth="1"/>
    <col min="1548" max="1548" width="13.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801" width="6.5703125" style="32" customWidth="1"/>
    <col min="1802" max="1803" width="8.7109375" style="32" customWidth="1"/>
    <col min="1804" max="1804" width="13.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7" width="6.5703125" style="32" customWidth="1"/>
    <col min="2058" max="2059" width="8.7109375" style="32" customWidth="1"/>
    <col min="2060" max="2060" width="13.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13" width="6.5703125" style="32" customWidth="1"/>
    <col min="2314" max="2315" width="8.7109375" style="32" customWidth="1"/>
    <col min="2316" max="2316" width="13.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9" width="6.5703125" style="32" customWidth="1"/>
    <col min="2570" max="2571" width="8.7109375" style="32" customWidth="1"/>
    <col min="2572" max="2572" width="13.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5" width="6.5703125" style="32" customWidth="1"/>
    <col min="2826" max="2827" width="8.7109375" style="32" customWidth="1"/>
    <col min="2828" max="2828" width="13.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81" width="6.5703125" style="32" customWidth="1"/>
    <col min="3082" max="3083" width="8.7109375" style="32" customWidth="1"/>
    <col min="3084" max="3084" width="13.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7" width="6.5703125" style="32" customWidth="1"/>
    <col min="3338" max="3339" width="8.7109375" style="32" customWidth="1"/>
    <col min="3340" max="3340" width="13.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93" width="6.5703125" style="32" customWidth="1"/>
    <col min="3594" max="3595" width="8.7109375" style="32" customWidth="1"/>
    <col min="3596" max="3596" width="13.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9" width="6.5703125" style="32" customWidth="1"/>
    <col min="3850" max="3851" width="8.7109375" style="32" customWidth="1"/>
    <col min="3852" max="3852" width="13.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5" width="6.5703125" style="32" customWidth="1"/>
    <col min="4106" max="4107" width="8.7109375" style="32" customWidth="1"/>
    <col min="4108" max="4108" width="13.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61" width="6.5703125" style="32" customWidth="1"/>
    <col min="4362" max="4363" width="8.7109375" style="32" customWidth="1"/>
    <col min="4364" max="4364" width="13.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7" width="6.5703125" style="32" customWidth="1"/>
    <col min="4618" max="4619" width="8.7109375" style="32" customWidth="1"/>
    <col min="4620" max="4620" width="13.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73" width="6.5703125" style="32" customWidth="1"/>
    <col min="4874" max="4875" width="8.7109375" style="32" customWidth="1"/>
    <col min="4876" max="4876" width="13.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9" width="6.5703125" style="32" customWidth="1"/>
    <col min="5130" max="5131" width="8.7109375" style="32" customWidth="1"/>
    <col min="5132" max="5132" width="13.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5" width="6.5703125" style="32" customWidth="1"/>
    <col min="5386" max="5387" width="8.7109375" style="32" customWidth="1"/>
    <col min="5388" max="5388" width="13.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41" width="6.5703125" style="32" customWidth="1"/>
    <col min="5642" max="5643" width="8.7109375" style="32" customWidth="1"/>
    <col min="5644" max="5644" width="13.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7" width="6.5703125" style="32" customWidth="1"/>
    <col min="5898" max="5899" width="8.7109375" style="32" customWidth="1"/>
    <col min="5900" max="5900" width="13.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53" width="6.5703125" style="32" customWidth="1"/>
    <col min="6154" max="6155" width="8.7109375" style="32" customWidth="1"/>
    <col min="6156" max="6156" width="13.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9" width="6.5703125" style="32" customWidth="1"/>
    <col min="6410" max="6411" width="8.7109375" style="32" customWidth="1"/>
    <col min="6412" max="6412" width="13.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5" width="6.5703125" style="32" customWidth="1"/>
    <col min="6666" max="6667" width="8.7109375" style="32" customWidth="1"/>
    <col min="6668" max="6668" width="13.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21" width="6.5703125" style="32" customWidth="1"/>
    <col min="6922" max="6923" width="8.7109375" style="32" customWidth="1"/>
    <col min="6924" max="6924" width="13.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7" width="6.5703125" style="32" customWidth="1"/>
    <col min="7178" max="7179" width="8.7109375" style="32" customWidth="1"/>
    <col min="7180" max="7180" width="13.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33" width="6.5703125" style="32" customWidth="1"/>
    <col min="7434" max="7435" width="8.7109375" style="32" customWidth="1"/>
    <col min="7436" max="7436" width="13.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9" width="6.5703125" style="32" customWidth="1"/>
    <col min="7690" max="7691" width="8.7109375" style="32" customWidth="1"/>
    <col min="7692" max="7692" width="13.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5" width="6.5703125" style="32" customWidth="1"/>
    <col min="7946" max="7947" width="8.7109375" style="32" customWidth="1"/>
    <col min="7948" max="7948" width="13.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201" width="6.5703125" style="32" customWidth="1"/>
    <col min="8202" max="8203" width="8.7109375" style="32" customWidth="1"/>
    <col min="8204" max="8204" width="13.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7" width="6.5703125" style="32" customWidth="1"/>
    <col min="8458" max="8459" width="8.7109375" style="32" customWidth="1"/>
    <col min="8460" max="8460" width="13.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13" width="6.5703125" style="32" customWidth="1"/>
    <col min="8714" max="8715" width="8.7109375" style="32" customWidth="1"/>
    <col min="8716" max="8716" width="13.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9" width="6.5703125" style="32" customWidth="1"/>
    <col min="8970" max="8971" width="8.7109375" style="32" customWidth="1"/>
    <col min="8972" max="8972" width="13.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5" width="6.5703125" style="32" customWidth="1"/>
    <col min="9226" max="9227" width="8.7109375" style="32" customWidth="1"/>
    <col min="9228" max="9228" width="13.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81" width="6.5703125" style="32" customWidth="1"/>
    <col min="9482" max="9483" width="8.7109375" style="32" customWidth="1"/>
    <col min="9484" max="9484" width="13.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7" width="6.5703125" style="32" customWidth="1"/>
    <col min="9738" max="9739" width="8.7109375" style="32" customWidth="1"/>
    <col min="9740" max="9740" width="13.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93" width="6.5703125" style="32" customWidth="1"/>
    <col min="9994" max="9995" width="8.7109375" style="32" customWidth="1"/>
    <col min="9996" max="9996" width="13.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9" width="6.5703125" style="32" customWidth="1"/>
    <col min="10250" max="10251" width="8.7109375" style="32" customWidth="1"/>
    <col min="10252" max="10252" width="13.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5" width="6.5703125" style="32" customWidth="1"/>
    <col min="10506" max="10507" width="8.7109375" style="32" customWidth="1"/>
    <col min="10508" max="10508" width="13.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61" width="6.5703125" style="32" customWidth="1"/>
    <col min="10762" max="10763" width="8.7109375" style="32" customWidth="1"/>
    <col min="10764" max="10764" width="13.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7" width="6.5703125" style="32" customWidth="1"/>
    <col min="11018" max="11019" width="8.7109375" style="32" customWidth="1"/>
    <col min="11020" max="11020" width="13.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73" width="6.5703125" style="32" customWidth="1"/>
    <col min="11274" max="11275" width="8.7109375" style="32" customWidth="1"/>
    <col min="11276" max="11276" width="13.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9" width="6.5703125" style="32" customWidth="1"/>
    <col min="11530" max="11531" width="8.7109375" style="32" customWidth="1"/>
    <col min="11532" max="11532" width="13.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5" width="6.5703125" style="32" customWidth="1"/>
    <col min="11786" max="11787" width="8.7109375" style="32" customWidth="1"/>
    <col min="11788" max="11788" width="13.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41" width="6.5703125" style="32" customWidth="1"/>
    <col min="12042" max="12043" width="8.7109375" style="32" customWidth="1"/>
    <col min="12044" max="12044" width="13.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7" width="6.5703125" style="32" customWidth="1"/>
    <col min="12298" max="12299" width="8.7109375" style="32" customWidth="1"/>
    <col min="12300" max="12300" width="13.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53" width="6.5703125" style="32" customWidth="1"/>
    <col min="12554" max="12555" width="8.7109375" style="32" customWidth="1"/>
    <col min="12556" max="12556" width="13.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9" width="6.5703125" style="32" customWidth="1"/>
    <col min="12810" max="12811" width="8.7109375" style="32" customWidth="1"/>
    <col min="12812" max="12812" width="13.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5" width="6.5703125" style="32" customWidth="1"/>
    <col min="13066" max="13067" width="8.7109375" style="32" customWidth="1"/>
    <col min="13068" max="13068" width="13.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21" width="6.5703125" style="32" customWidth="1"/>
    <col min="13322" max="13323" width="8.7109375" style="32" customWidth="1"/>
    <col min="13324" max="13324" width="13.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7" width="6.5703125" style="32" customWidth="1"/>
    <col min="13578" max="13579" width="8.7109375" style="32" customWidth="1"/>
    <col min="13580" max="13580" width="13.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33" width="6.5703125" style="32" customWidth="1"/>
    <col min="13834" max="13835" width="8.7109375" style="32" customWidth="1"/>
    <col min="13836" max="13836" width="13.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9" width="6.5703125" style="32" customWidth="1"/>
    <col min="14090" max="14091" width="8.7109375" style="32" customWidth="1"/>
    <col min="14092" max="14092" width="13.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5" width="6.5703125" style="32" customWidth="1"/>
    <col min="14346" max="14347" width="8.7109375" style="32" customWidth="1"/>
    <col min="14348" max="14348" width="13.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601" width="6.5703125" style="32" customWidth="1"/>
    <col min="14602" max="14603" width="8.7109375" style="32" customWidth="1"/>
    <col min="14604" max="14604" width="13.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7" width="6.5703125" style="32" customWidth="1"/>
    <col min="14858" max="14859" width="8.7109375" style="32" customWidth="1"/>
    <col min="14860" max="14860" width="13.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13" width="6.5703125" style="32" customWidth="1"/>
    <col min="15114" max="15115" width="8.7109375" style="32" customWidth="1"/>
    <col min="15116" max="15116" width="13.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9" width="6.5703125" style="32" customWidth="1"/>
    <col min="15370" max="15371" width="8.7109375" style="32" customWidth="1"/>
    <col min="15372" max="15372" width="13.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5" width="6.5703125" style="32" customWidth="1"/>
    <col min="15626" max="15627" width="8.7109375" style="32" customWidth="1"/>
    <col min="15628" max="15628" width="13.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81" width="6.5703125" style="32" customWidth="1"/>
    <col min="15882" max="15883" width="8.7109375" style="32" customWidth="1"/>
    <col min="15884" max="15884" width="13.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7" width="6.5703125" style="32" customWidth="1"/>
    <col min="16138" max="16139" width="8.7109375" style="32" customWidth="1"/>
    <col min="16140" max="16140" width="13.7109375" style="32" customWidth="1"/>
    <col min="16141" max="16141" width="16" style="32" customWidth="1"/>
    <col min="16142" max="16384" width="9.140625" style="32"/>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25.5" x14ac:dyDescent="0.2">
      <c r="A2" s="35">
        <v>1</v>
      </c>
      <c r="B2" s="36" t="s">
        <v>273</v>
      </c>
      <c r="C2" s="35" t="s">
        <v>274</v>
      </c>
      <c r="D2" s="36">
        <v>55</v>
      </c>
      <c r="E2" s="35" t="s">
        <v>55</v>
      </c>
      <c r="F2" s="35">
        <v>0.06</v>
      </c>
      <c r="G2" s="41">
        <v>0</v>
      </c>
      <c r="H2" s="41">
        <v>0</v>
      </c>
      <c r="I2" s="41">
        <v>0</v>
      </c>
      <c r="J2" s="44">
        <f>ROUND(G2*D2,0)</f>
        <v>0</v>
      </c>
      <c r="K2" s="44">
        <f>ROUND((H2+I2)*D2,0)</f>
        <v>0</v>
      </c>
      <c r="L2" s="37" t="s">
        <v>56</v>
      </c>
      <c r="M2" s="37" t="s">
        <v>275</v>
      </c>
    </row>
    <row r="3" spans="1:13" s="38" customFormat="1" ht="14.25" x14ac:dyDescent="0.2">
      <c r="C3" s="38" t="s">
        <v>57</v>
      </c>
      <c r="G3" s="42"/>
      <c r="H3" s="42"/>
      <c r="I3" s="42"/>
      <c r="J3" s="45">
        <f>ROUND(SUM(J2:J2),0)</f>
        <v>0</v>
      </c>
      <c r="K3" s="45">
        <f>ROUND(SUM(K2:K2),0)</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J10" sqref="J10"/>
    </sheetView>
  </sheetViews>
  <sheetFormatPr defaultRowHeight="12.75" x14ac:dyDescent="0.2"/>
  <cols>
    <col min="1" max="1" width="4.5703125" style="32" customWidth="1"/>
    <col min="2" max="2" width="9.7109375" style="32" customWidth="1"/>
    <col min="3" max="3" width="37" style="32" customWidth="1"/>
    <col min="4" max="6" width="6.5703125" style="32" customWidth="1"/>
    <col min="7" max="9" width="6.5703125" style="43" customWidth="1"/>
    <col min="10" max="10" width="8.7109375" style="43" customWidth="1"/>
    <col min="11" max="11" width="10.28515625" style="43" customWidth="1"/>
    <col min="12" max="12" width="14.140625" style="32" customWidth="1"/>
    <col min="13" max="13" width="16" style="32" customWidth="1"/>
    <col min="14" max="256" width="9.140625" style="32"/>
    <col min="257" max="257" width="4.5703125" style="32" customWidth="1"/>
    <col min="258" max="258" width="9.7109375" style="32" customWidth="1"/>
    <col min="259" max="259" width="37" style="32" customWidth="1"/>
    <col min="260" max="265" width="6.5703125" style="32" customWidth="1"/>
    <col min="266" max="266" width="8.7109375" style="32" customWidth="1"/>
    <col min="267" max="267" width="10.28515625" style="32" customWidth="1"/>
    <col min="268" max="268" width="14.140625" style="32" customWidth="1"/>
    <col min="269" max="269" width="16" style="32" customWidth="1"/>
    <col min="270" max="512" width="9.140625" style="32"/>
    <col min="513" max="513" width="4.5703125" style="32" customWidth="1"/>
    <col min="514" max="514" width="9.7109375" style="32" customWidth="1"/>
    <col min="515" max="515" width="37" style="32" customWidth="1"/>
    <col min="516" max="521" width="6.5703125" style="32" customWidth="1"/>
    <col min="522" max="522" width="8.7109375" style="32" customWidth="1"/>
    <col min="523" max="523" width="10.28515625" style="32" customWidth="1"/>
    <col min="524" max="524" width="14.140625" style="32" customWidth="1"/>
    <col min="525" max="525" width="16" style="32" customWidth="1"/>
    <col min="526" max="768" width="9.140625" style="32"/>
    <col min="769" max="769" width="4.5703125" style="32" customWidth="1"/>
    <col min="770" max="770" width="9.7109375" style="32" customWidth="1"/>
    <col min="771" max="771" width="37" style="32" customWidth="1"/>
    <col min="772" max="777" width="6.5703125" style="32" customWidth="1"/>
    <col min="778" max="778" width="8.7109375" style="32" customWidth="1"/>
    <col min="779" max="779" width="10.28515625" style="32" customWidth="1"/>
    <col min="780" max="780" width="14.14062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33" width="6.5703125" style="32" customWidth="1"/>
    <col min="1034" max="1034" width="8.7109375" style="32" customWidth="1"/>
    <col min="1035" max="1035" width="10.28515625" style="32" customWidth="1"/>
    <col min="1036" max="1036" width="14.14062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9" width="6.5703125" style="32" customWidth="1"/>
    <col min="1290" max="1290" width="8.7109375" style="32" customWidth="1"/>
    <col min="1291" max="1291" width="10.28515625" style="32" customWidth="1"/>
    <col min="1292" max="1292" width="14.14062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5" width="6.5703125" style="32" customWidth="1"/>
    <col min="1546" max="1546" width="8.7109375" style="32" customWidth="1"/>
    <col min="1547" max="1547" width="10.28515625" style="32" customWidth="1"/>
    <col min="1548" max="1548" width="14.14062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801" width="6.5703125" style="32" customWidth="1"/>
    <col min="1802" max="1802" width="8.7109375" style="32" customWidth="1"/>
    <col min="1803" max="1803" width="10.28515625" style="32" customWidth="1"/>
    <col min="1804" max="1804" width="14.14062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7" width="6.5703125" style="32" customWidth="1"/>
    <col min="2058" max="2058" width="8.7109375" style="32" customWidth="1"/>
    <col min="2059" max="2059" width="10.28515625" style="32" customWidth="1"/>
    <col min="2060" max="2060" width="14.14062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13" width="6.5703125" style="32" customWidth="1"/>
    <col min="2314" max="2314" width="8.7109375" style="32" customWidth="1"/>
    <col min="2315" max="2315" width="10.28515625" style="32" customWidth="1"/>
    <col min="2316" max="2316" width="14.14062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9" width="6.5703125" style="32" customWidth="1"/>
    <col min="2570" max="2570" width="8.7109375" style="32" customWidth="1"/>
    <col min="2571" max="2571" width="10.28515625" style="32" customWidth="1"/>
    <col min="2572" max="2572" width="14.14062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5" width="6.5703125" style="32" customWidth="1"/>
    <col min="2826" max="2826" width="8.7109375" style="32" customWidth="1"/>
    <col min="2827" max="2827" width="10.28515625" style="32" customWidth="1"/>
    <col min="2828" max="2828" width="14.14062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81" width="6.5703125" style="32" customWidth="1"/>
    <col min="3082" max="3082" width="8.7109375" style="32" customWidth="1"/>
    <col min="3083" max="3083" width="10.28515625" style="32" customWidth="1"/>
    <col min="3084" max="3084" width="14.14062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7" width="6.5703125" style="32" customWidth="1"/>
    <col min="3338" max="3338" width="8.7109375" style="32" customWidth="1"/>
    <col min="3339" max="3339" width="10.28515625" style="32" customWidth="1"/>
    <col min="3340" max="3340" width="14.14062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93" width="6.5703125" style="32" customWidth="1"/>
    <col min="3594" max="3594" width="8.7109375" style="32" customWidth="1"/>
    <col min="3595" max="3595" width="10.28515625" style="32" customWidth="1"/>
    <col min="3596" max="3596" width="14.14062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9" width="6.5703125" style="32" customWidth="1"/>
    <col min="3850" max="3850" width="8.7109375" style="32" customWidth="1"/>
    <col min="3851" max="3851" width="10.28515625" style="32" customWidth="1"/>
    <col min="3852" max="3852" width="14.14062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5" width="6.5703125" style="32" customWidth="1"/>
    <col min="4106" max="4106" width="8.7109375" style="32" customWidth="1"/>
    <col min="4107" max="4107" width="10.28515625" style="32" customWidth="1"/>
    <col min="4108" max="4108" width="14.14062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61" width="6.5703125" style="32" customWidth="1"/>
    <col min="4362" max="4362" width="8.7109375" style="32" customWidth="1"/>
    <col min="4363" max="4363" width="10.28515625" style="32" customWidth="1"/>
    <col min="4364" max="4364" width="14.14062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7" width="6.5703125" style="32" customWidth="1"/>
    <col min="4618" max="4618" width="8.7109375" style="32" customWidth="1"/>
    <col min="4619" max="4619" width="10.28515625" style="32" customWidth="1"/>
    <col min="4620" max="4620" width="14.14062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73" width="6.5703125" style="32" customWidth="1"/>
    <col min="4874" max="4874" width="8.7109375" style="32" customWidth="1"/>
    <col min="4875" max="4875" width="10.28515625" style="32" customWidth="1"/>
    <col min="4876" max="4876" width="14.14062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9" width="6.5703125" style="32" customWidth="1"/>
    <col min="5130" max="5130" width="8.7109375" style="32" customWidth="1"/>
    <col min="5131" max="5131" width="10.28515625" style="32" customWidth="1"/>
    <col min="5132" max="5132" width="14.14062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5" width="6.5703125" style="32" customWidth="1"/>
    <col min="5386" max="5386" width="8.7109375" style="32" customWidth="1"/>
    <col min="5387" max="5387" width="10.28515625" style="32" customWidth="1"/>
    <col min="5388" max="5388" width="14.14062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41" width="6.5703125" style="32" customWidth="1"/>
    <col min="5642" max="5642" width="8.7109375" style="32" customWidth="1"/>
    <col min="5643" max="5643" width="10.28515625" style="32" customWidth="1"/>
    <col min="5644" max="5644" width="14.14062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7" width="6.5703125" style="32" customWidth="1"/>
    <col min="5898" max="5898" width="8.7109375" style="32" customWidth="1"/>
    <col min="5899" max="5899" width="10.28515625" style="32" customWidth="1"/>
    <col min="5900" max="5900" width="14.14062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53" width="6.5703125" style="32" customWidth="1"/>
    <col min="6154" max="6154" width="8.7109375" style="32" customWidth="1"/>
    <col min="6155" max="6155" width="10.28515625" style="32" customWidth="1"/>
    <col min="6156" max="6156" width="14.14062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9" width="6.5703125" style="32" customWidth="1"/>
    <col min="6410" max="6410" width="8.7109375" style="32" customWidth="1"/>
    <col min="6411" max="6411" width="10.28515625" style="32" customWidth="1"/>
    <col min="6412" max="6412" width="14.14062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5" width="6.5703125" style="32" customWidth="1"/>
    <col min="6666" max="6666" width="8.7109375" style="32" customWidth="1"/>
    <col min="6667" max="6667" width="10.28515625" style="32" customWidth="1"/>
    <col min="6668" max="6668" width="14.14062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21" width="6.5703125" style="32" customWidth="1"/>
    <col min="6922" max="6922" width="8.7109375" style="32" customWidth="1"/>
    <col min="6923" max="6923" width="10.28515625" style="32" customWidth="1"/>
    <col min="6924" max="6924" width="14.14062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7" width="6.5703125" style="32" customWidth="1"/>
    <col min="7178" max="7178" width="8.7109375" style="32" customWidth="1"/>
    <col min="7179" max="7179" width="10.28515625" style="32" customWidth="1"/>
    <col min="7180" max="7180" width="14.14062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33" width="6.5703125" style="32" customWidth="1"/>
    <col min="7434" max="7434" width="8.7109375" style="32" customWidth="1"/>
    <col min="7435" max="7435" width="10.28515625" style="32" customWidth="1"/>
    <col min="7436" max="7436" width="14.14062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9" width="6.5703125" style="32" customWidth="1"/>
    <col min="7690" max="7690" width="8.7109375" style="32" customWidth="1"/>
    <col min="7691" max="7691" width="10.28515625" style="32" customWidth="1"/>
    <col min="7692" max="7692" width="14.14062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5" width="6.5703125" style="32" customWidth="1"/>
    <col min="7946" max="7946" width="8.7109375" style="32" customWidth="1"/>
    <col min="7947" max="7947" width="10.28515625" style="32" customWidth="1"/>
    <col min="7948" max="7948" width="14.14062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201" width="6.5703125" style="32" customWidth="1"/>
    <col min="8202" max="8202" width="8.7109375" style="32" customWidth="1"/>
    <col min="8203" max="8203" width="10.28515625" style="32" customWidth="1"/>
    <col min="8204" max="8204" width="14.14062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7" width="6.5703125" style="32" customWidth="1"/>
    <col min="8458" max="8458" width="8.7109375" style="32" customWidth="1"/>
    <col min="8459" max="8459" width="10.28515625" style="32" customWidth="1"/>
    <col min="8460" max="8460" width="14.14062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13" width="6.5703125" style="32" customWidth="1"/>
    <col min="8714" max="8714" width="8.7109375" style="32" customWidth="1"/>
    <col min="8715" max="8715" width="10.28515625" style="32" customWidth="1"/>
    <col min="8716" max="8716" width="14.14062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9" width="6.5703125" style="32" customWidth="1"/>
    <col min="8970" max="8970" width="8.7109375" style="32" customWidth="1"/>
    <col min="8971" max="8971" width="10.28515625" style="32" customWidth="1"/>
    <col min="8972" max="8972" width="14.14062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5" width="6.5703125" style="32" customWidth="1"/>
    <col min="9226" max="9226" width="8.7109375" style="32" customWidth="1"/>
    <col min="9227" max="9227" width="10.28515625" style="32" customWidth="1"/>
    <col min="9228" max="9228" width="14.14062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81" width="6.5703125" style="32" customWidth="1"/>
    <col min="9482" max="9482" width="8.7109375" style="32" customWidth="1"/>
    <col min="9483" max="9483" width="10.28515625" style="32" customWidth="1"/>
    <col min="9484" max="9484" width="14.14062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7" width="6.5703125" style="32" customWidth="1"/>
    <col min="9738" max="9738" width="8.7109375" style="32" customWidth="1"/>
    <col min="9739" max="9739" width="10.28515625" style="32" customWidth="1"/>
    <col min="9740" max="9740" width="14.14062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93" width="6.5703125" style="32" customWidth="1"/>
    <col min="9994" max="9994" width="8.7109375" style="32" customWidth="1"/>
    <col min="9995" max="9995" width="10.28515625" style="32" customWidth="1"/>
    <col min="9996" max="9996" width="14.14062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9" width="6.5703125" style="32" customWidth="1"/>
    <col min="10250" max="10250" width="8.7109375" style="32" customWidth="1"/>
    <col min="10251" max="10251" width="10.28515625" style="32" customWidth="1"/>
    <col min="10252" max="10252" width="14.14062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5" width="6.5703125" style="32" customWidth="1"/>
    <col min="10506" max="10506" width="8.7109375" style="32" customWidth="1"/>
    <col min="10507" max="10507" width="10.28515625" style="32" customWidth="1"/>
    <col min="10508" max="10508" width="14.14062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61" width="6.5703125" style="32" customWidth="1"/>
    <col min="10762" max="10762" width="8.7109375" style="32" customWidth="1"/>
    <col min="10763" max="10763" width="10.28515625" style="32" customWidth="1"/>
    <col min="10764" max="10764" width="14.14062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7" width="6.5703125" style="32" customWidth="1"/>
    <col min="11018" max="11018" width="8.7109375" style="32" customWidth="1"/>
    <col min="11019" max="11019" width="10.28515625" style="32" customWidth="1"/>
    <col min="11020" max="11020" width="14.14062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73" width="6.5703125" style="32" customWidth="1"/>
    <col min="11274" max="11274" width="8.7109375" style="32" customWidth="1"/>
    <col min="11275" max="11275" width="10.28515625" style="32" customWidth="1"/>
    <col min="11276" max="11276" width="14.14062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9" width="6.5703125" style="32" customWidth="1"/>
    <col min="11530" max="11530" width="8.7109375" style="32" customWidth="1"/>
    <col min="11531" max="11531" width="10.28515625" style="32" customWidth="1"/>
    <col min="11532" max="11532" width="14.14062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5" width="6.5703125" style="32" customWidth="1"/>
    <col min="11786" max="11786" width="8.7109375" style="32" customWidth="1"/>
    <col min="11787" max="11787" width="10.28515625" style="32" customWidth="1"/>
    <col min="11788" max="11788" width="14.14062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41" width="6.5703125" style="32" customWidth="1"/>
    <col min="12042" max="12042" width="8.7109375" style="32" customWidth="1"/>
    <col min="12043" max="12043" width="10.28515625" style="32" customWidth="1"/>
    <col min="12044" max="12044" width="14.14062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7" width="6.5703125" style="32" customWidth="1"/>
    <col min="12298" max="12298" width="8.7109375" style="32" customWidth="1"/>
    <col min="12299" max="12299" width="10.28515625" style="32" customWidth="1"/>
    <col min="12300" max="12300" width="14.14062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53" width="6.5703125" style="32" customWidth="1"/>
    <col min="12554" max="12554" width="8.7109375" style="32" customWidth="1"/>
    <col min="12555" max="12555" width="10.28515625" style="32" customWidth="1"/>
    <col min="12556" max="12556" width="14.14062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9" width="6.5703125" style="32" customWidth="1"/>
    <col min="12810" max="12810" width="8.7109375" style="32" customWidth="1"/>
    <col min="12811" max="12811" width="10.28515625" style="32" customWidth="1"/>
    <col min="12812" max="12812" width="14.14062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5" width="6.5703125" style="32" customWidth="1"/>
    <col min="13066" max="13066" width="8.7109375" style="32" customWidth="1"/>
    <col min="13067" max="13067" width="10.28515625" style="32" customWidth="1"/>
    <col min="13068" max="13068" width="14.14062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21" width="6.5703125" style="32" customWidth="1"/>
    <col min="13322" max="13322" width="8.7109375" style="32" customWidth="1"/>
    <col min="13323" max="13323" width="10.28515625" style="32" customWidth="1"/>
    <col min="13324" max="13324" width="14.14062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7" width="6.5703125" style="32" customWidth="1"/>
    <col min="13578" max="13578" width="8.7109375" style="32" customWidth="1"/>
    <col min="13579" max="13579" width="10.28515625" style="32" customWidth="1"/>
    <col min="13580" max="13580" width="14.14062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33" width="6.5703125" style="32" customWidth="1"/>
    <col min="13834" max="13834" width="8.7109375" style="32" customWidth="1"/>
    <col min="13835" max="13835" width="10.28515625" style="32" customWidth="1"/>
    <col min="13836" max="13836" width="14.14062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9" width="6.5703125" style="32" customWidth="1"/>
    <col min="14090" max="14090" width="8.7109375" style="32" customWidth="1"/>
    <col min="14091" max="14091" width="10.28515625" style="32" customWidth="1"/>
    <col min="14092" max="14092" width="14.14062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5" width="6.5703125" style="32" customWidth="1"/>
    <col min="14346" max="14346" width="8.7109375" style="32" customWidth="1"/>
    <col min="14347" max="14347" width="10.28515625" style="32" customWidth="1"/>
    <col min="14348" max="14348" width="14.14062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601" width="6.5703125" style="32" customWidth="1"/>
    <col min="14602" max="14602" width="8.7109375" style="32" customWidth="1"/>
    <col min="14603" max="14603" width="10.28515625" style="32" customWidth="1"/>
    <col min="14604" max="14604" width="14.14062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7" width="6.5703125" style="32" customWidth="1"/>
    <col min="14858" max="14858" width="8.7109375" style="32" customWidth="1"/>
    <col min="14859" max="14859" width="10.28515625" style="32" customWidth="1"/>
    <col min="14860" max="14860" width="14.14062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13" width="6.5703125" style="32" customWidth="1"/>
    <col min="15114" max="15114" width="8.7109375" style="32" customWidth="1"/>
    <col min="15115" max="15115" width="10.28515625" style="32" customWidth="1"/>
    <col min="15116" max="15116" width="14.14062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9" width="6.5703125" style="32" customWidth="1"/>
    <col min="15370" max="15370" width="8.7109375" style="32" customWidth="1"/>
    <col min="15371" max="15371" width="10.28515625" style="32" customWidth="1"/>
    <col min="15372" max="15372" width="14.14062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5" width="6.5703125" style="32" customWidth="1"/>
    <col min="15626" max="15626" width="8.7109375" style="32" customWidth="1"/>
    <col min="15627" max="15627" width="10.28515625" style="32" customWidth="1"/>
    <col min="15628" max="15628" width="14.14062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81" width="6.5703125" style="32" customWidth="1"/>
    <col min="15882" max="15882" width="8.7109375" style="32" customWidth="1"/>
    <col min="15883" max="15883" width="10.28515625" style="32" customWidth="1"/>
    <col min="15884" max="15884" width="14.14062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7" width="6.5703125" style="32" customWidth="1"/>
    <col min="16138" max="16138" width="8.7109375" style="32" customWidth="1"/>
    <col min="16139" max="16139" width="10.28515625" style="32" customWidth="1"/>
    <col min="16140" max="16140" width="14.140625" style="32" customWidth="1"/>
    <col min="16141" max="16141" width="16" style="32" customWidth="1"/>
    <col min="16142" max="16384" width="9.140625" style="32"/>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51" x14ac:dyDescent="0.2">
      <c r="A2" s="35">
        <v>1</v>
      </c>
      <c r="B2" s="36" t="s">
        <v>71</v>
      </c>
      <c r="C2" s="35" t="s">
        <v>72</v>
      </c>
      <c r="D2" s="36">
        <v>50</v>
      </c>
      <c r="E2" s="35" t="s">
        <v>55</v>
      </c>
      <c r="F2" s="35">
        <v>0.25</v>
      </c>
      <c r="G2" s="41">
        <v>0</v>
      </c>
      <c r="H2" s="41">
        <v>0</v>
      </c>
      <c r="I2" s="41">
        <v>0</v>
      </c>
      <c r="J2" s="44">
        <f>ROUND(G2*D2,0)</f>
        <v>0</v>
      </c>
      <c r="K2" s="44">
        <f>ROUND((H2+I2)*D2,0)</f>
        <v>0</v>
      </c>
      <c r="L2" s="37" t="s">
        <v>56</v>
      </c>
      <c r="M2" s="37" t="s">
        <v>73</v>
      </c>
    </row>
    <row r="3" spans="1:13" ht="51" x14ac:dyDescent="0.2">
      <c r="A3" s="35">
        <v>2</v>
      </c>
      <c r="B3" s="36" t="s">
        <v>74</v>
      </c>
      <c r="C3" s="35" t="s">
        <v>75</v>
      </c>
      <c r="D3" s="36">
        <v>20</v>
      </c>
      <c r="E3" s="35" t="s">
        <v>55</v>
      </c>
      <c r="F3" s="35">
        <v>0.31</v>
      </c>
      <c r="G3" s="41">
        <v>0</v>
      </c>
      <c r="H3" s="41">
        <v>0</v>
      </c>
      <c r="I3" s="41">
        <v>0</v>
      </c>
      <c r="J3" s="44">
        <f>ROUND(G3*D3,0)</f>
        <v>0</v>
      </c>
      <c r="K3" s="44">
        <f>ROUND((H3+I3)*D3,0)</f>
        <v>0</v>
      </c>
      <c r="L3" s="37" t="s">
        <v>56</v>
      </c>
      <c r="M3" s="37" t="s">
        <v>76</v>
      </c>
    </row>
    <row r="4" spans="1:13" ht="63.75" x14ac:dyDescent="0.2">
      <c r="A4" s="35">
        <v>3</v>
      </c>
      <c r="B4" s="36" t="s">
        <v>276</v>
      </c>
      <c r="C4" s="35" t="s">
        <v>277</v>
      </c>
      <c r="D4" s="36">
        <v>5</v>
      </c>
      <c r="E4" s="35" t="s">
        <v>55</v>
      </c>
      <c r="F4" s="35">
        <v>0.99</v>
      </c>
      <c r="G4" s="41">
        <v>0</v>
      </c>
      <c r="H4" s="41">
        <v>0</v>
      </c>
      <c r="I4" s="41">
        <v>0</v>
      </c>
      <c r="J4" s="44">
        <f>ROUND(G4*D4,0)</f>
        <v>0</v>
      </c>
      <c r="K4" s="44">
        <f>ROUND((H4+I4)*D4,0)</f>
        <v>0</v>
      </c>
      <c r="L4" s="37" t="s">
        <v>56</v>
      </c>
      <c r="M4" s="37" t="s">
        <v>278</v>
      </c>
    </row>
    <row r="5" spans="1:13" ht="63.75" x14ac:dyDescent="0.2">
      <c r="A5" s="35">
        <v>4</v>
      </c>
      <c r="B5" s="36" t="s">
        <v>279</v>
      </c>
      <c r="C5" s="35" t="s">
        <v>280</v>
      </c>
      <c r="D5" s="36">
        <v>1</v>
      </c>
      <c r="E5" s="35" t="s">
        <v>55</v>
      </c>
      <c r="F5" s="35">
        <v>1.07</v>
      </c>
      <c r="G5" s="41">
        <v>0</v>
      </c>
      <c r="H5" s="41">
        <v>0</v>
      </c>
      <c r="I5" s="41">
        <v>0</v>
      </c>
      <c r="J5" s="44">
        <f>ROUND(G5*D5,0)</f>
        <v>0</v>
      </c>
      <c r="K5" s="44">
        <f>ROUND((H5+I5)*D5,0)</f>
        <v>0</v>
      </c>
      <c r="L5" s="37" t="s">
        <v>56</v>
      </c>
      <c r="M5" s="37" t="s">
        <v>281</v>
      </c>
    </row>
    <row r="6" spans="1:13" ht="63.75" x14ac:dyDescent="0.2">
      <c r="A6" s="35">
        <v>5</v>
      </c>
      <c r="B6" s="36" t="s">
        <v>282</v>
      </c>
      <c r="C6" s="35" t="s">
        <v>283</v>
      </c>
      <c r="D6" s="36">
        <v>40</v>
      </c>
      <c r="E6" s="35" t="s">
        <v>55</v>
      </c>
      <c r="F6" s="35">
        <v>1.45</v>
      </c>
      <c r="G6" s="41">
        <v>0</v>
      </c>
      <c r="H6" s="41">
        <v>0</v>
      </c>
      <c r="I6" s="41">
        <v>0</v>
      </c>
      <c r="J6" s="44">
        <f>ROUND(G6*D6,0)</f>
        <v>0</v>
      </c>
      <c r="K6" s="44">
        <f>ROUND((H6+I6)*D6,0)</f>
        <v>0</v>
      </c>
      <c r="L6" s="37" t="s">
        <v>56</v>
      </c>
      <c r="M6" s="37" t="s">
        <v>284</v>
      </c>
    </row>
    <row r="7" spans="1:13" s="38" customFormat="1" ht="14.25" x14ac:dyDescent="0.2">
      <c r="C7" s="38" t="s">
        <v>57</v>
      </c>
      <c r="G7" s="42"/>
      <c r="H7" s="42"/>
      <c r="I7" s="42"/>
      <c r="J7" s="45">
        <f>ROUND(SUM(J2:J6),0)</f>
        <v>0</v>
      </c>
      <c r="K7" s="45">
        <f>ROUND(SUM(K2:K6),0)</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N7" sqref="N7"/>
    </sheetView>
  </sheetViews>
  <sheetFormatPr defaultRowHeight="12.75" x14ac:dyDescent="0.2"/>
  <cols>
    <col min="1" max="1" width="4.5703125" style="32" customWidth="1"/>
    <col min="2" max="2" width="9.7109375" style="32" customWidth="1"/>
    <col min="3" max="3" width="37" style="32" customWidth="1"/>
    <col min="4" max="6" width="6.7109375" style="32" customWidth="1"/>
    <col min="7" max="9" width="6.7109375" style="43" customWidth="1"/>
    <col min="10" max="10" width="8.85546875" style="43" customWidth="1"/>
    <col min="11" max="11" width="10.28515625" style="43" customWidth="1"/>
    <col min="12" max="12" width="15.28515625" style="32" customWidth="1"/>
    <col min="13" max="13" width="16" style="32" customWidth="1"/>
    <col min="14" max="256" width="9.140625" style="32"/>
    <col min="257" max="257" width="4.5703125" style="32" customWidth="1"/>
    <col min="258" max="258" width="9.7109375" style="32" customWidth="1"/>
    <col min="259" max="259" width="37" style="32" customWidth="1"/>
    <col min="260" max="265" width="6.7109375" style="32" customWidth="1"/>
    <col min="266" max="266" width="8.85546875" style="32" customWidth="1"/>
    <col min="267" max="267" width="10.28515625" style="32" customWidth="1"/>
    <col min="268" max="268" width="15.28515625" style="32" customWidth="1"/>
    <col min="269" max="269" width="16" style="32" customWidth="1"/>
    <col min="270" max="512" width="9.140625" style="32"/>
    <col min="513" max="513" width="4.5703125" style="32" customWidth="1"/>
    <col min="514" max="514" width="9.7109375" style="32" customWidth="1"/>
    <col min="515" max="515" width="37" style="32" customWidth="1"/>
    <col min="516" max="521" width="6.7109375" style="32" customWidth="1"/>
    <col min="522" max="522" width="8.85546875" style="32" customWidth="1"/>
    <col min="523" max="523" width="10.28515625" style="32" customWidth="1"/>
    <col min="524" max="524" width="15.28515625" style="32" customWidth="1"/>
    <col min="525" max="525" width="16" style="32" customWidth="1"/>
    <col min="526" max="768" width="9.140625" style="32"/>
    <col min="769" max="769" width="4.5703125" style="32" customWidth="1"/>
    <col min="770" max="770" width="9.7109375" style="32" customWidth="1"/>
    <col min="771" max="771" width="37" style="32" customWidth="1"/>
    <col min="772" max="777" width="6.7109375" style="32" customWidth="1"/>
    <col min="778" max="778" width="8.85546875" style="32" customWidth="1"/>
    <col min="779" max="779" width="10.28515625" style="32" customWidth="1"/>
    <col min="780" max="780" width="15.2851562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33" width="6.7109375" style="32" customWidth="1"/>
    <col min="1034" max="1034" width="8.85546875" style="32" customWidth="1"/>
    <col min="1035" max="1035" width="10.28515625" style="32" customWidth="1"/>
    <col min="1036" max="1036" width="15.2851562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9" width="6.7109375" style="32" customWidth="1"/>
    <col min="1290" max="1290" width="8.85546875" style="32" customWidth="1"/>
    <col min="1291" max="1291" width="10.28515625" style="32" customWidth="1"/>
    <col min="1292" max="1292" width="15.2851562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5" width="6.7109375" style="32" customWidth="1"/>
    <col min="1546" max="1546" width="8.85546875" style="32" customWidth="1"/>
    <col min="1547" max="1547" width="10.28515625" style="32" customWidth="1"/>
    <col min="1548" max="1548" width="15.2851562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801" width="6.7109375" style="32" customWidth="1"/>
    <col min="1802" max="1802" width="8.85546875" style="32" customWidth="1"/>
    <col min="1803" max="1803" width="10.28515625" style="32" customWidth="1"/>
    <col min="1804" max="1804" width="15.2851562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7" width="6.7109375" style="32" customWidth="1"/>
    <col min="2058" max="2058" width="8.85546875" style="32" customWidth="1"/>
    <col min="2059" max="2059" width="10.28515625" style="32" customWidth="1"/>
    <col min="2060" max="2060" width="15.2851562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13" width="6.7109375" style="32" customWidth="1"/>
    <col min="2314" max="2314" width="8.85546875" style="32" customWidth="1"/>
    <col min="2315" max="2315" width="10.28515625" style="32" customWidth="1"/>
    <col min="2316" max="2316" width="15.2851562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9" width="6.7109375" style="32" customWidth="1"/>
    <col min="2570" max="2570" width="8.85546875" style="32" customWidth="1"/>
    <col min="2571" max="2571" width="10.28515625" style="32" customWidth="1"/>
    <col min="2572" max="2572" width="15.2851562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5" width="6.7109375" style="32" customWidth="1"/>
    <col min="2826" max="2826" width="8.85546875" style="32" customWidth="1"/>
    <col min="2827" max="2827" width="10.28515625" style="32" customWidth="1"/>
    <col min="2828" max="2828" width="15.2851562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81" width="6.7109375" style="32" customWidth="1"/>
    <col min="3082" max="3082" width="8.85546875" style="32" customWidth="1"/>
    <col min="3083" max="3083" width="10.28515625" style="32" customWidth="1"/>
    <col min="3084" max="3084" width="15.2851562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7" width="6.7109375" style="32" customWidth="1"/>
    <col min="3338" max="3338" width="8.85546875" style="32" customWidth="1"/>
    <col min="3339" max="3339" width="10.28515625" style="32" customWidth="1"/>
    <col min="3340" max="3340" width="15.2851562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93" width="6.7109375" style="32" customWidth="1"/>
    <col min="3594" max="3594" width="8.85546875" style="32" customWidth="1"/>
    <col min="3595" max="3595" width="10.28515625" style="32" customWidth="1"/>
    <col min="3596" max="3596" width="15.2851562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9" width="6.7109375" style="32" customWidth="1"/>
    <col min="3850" max="3850" width="8.85546875" style="32" customWidth="1"/>
    <col min="3851" max="3851" width="10.28515625" style="32" customWidth="1"/>
    <col min="3852" max="3852" width="15.2851562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5" width="6.7109375" style="32" customWidth="1"/>
    <col min="4106" max="4106" width="8.85546875" style="32" customWidth="1"/>
    <col min="4107" max="4107" width="10.28515625" style="32" customWidth="1"/>
    <col min="4108" max="4108" width="15.2851562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61" width="6.7109375" style="32" customWidth="1"/>
    <col min="4362" max="4362" width="8.85546875" style="32" customWidth="1"/>
    <col min="4363" max="4363" width="10.28515625" style="32" customWidth="1"/>
    <col min="4364" max="4364" width="15.2851562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7" width="6.7109375" style="32" customWidth="1"/>
    <col min="4618" max="4618" width="8.85546875" style="32" customWidth="1"/>
    <col min="4619" max="4619" width="10.28515625" style="32" customWidth="1"/>
    <col min="4620" max="4620" width="15.2851562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73" width="6.7109375" style="32" customWidth="1"/>
    <col min="4874" max="4874" width="8.85546875" style="32" customWidth="1"/>
    <col min="4875" max="4875" width="10.28515625" style="32" customWidth="1"/>
    <col min="4876" max="4876" width="15.2851562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9" width="6.7109375" style="32" customWidth="1"/>
    <col min="5130" max="5130" width="8.85546875" style="32" customWidth="1"/>
    <col min="5131" max="5131" width="10.28515625" style="32" customWidth="1"/>
    <col min="5132" max="5132" width="15.2851562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5" width="6.7109375" style="32" customWidth="1"/>
    <col min="5386" max="5386" width="8.85546875" style="32" customWidth="1"/>
    <col min="5387" max="5387" width="10.28515625" style="32" customWidth="1"/>
    <col min="5388" max="5388" width="15.2851562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41" width="6.7109375" style="32" customWidth="1"/>
    <col min="5642" max="5642" width="8.85546875" style="32" customWidth="1"/>
    <col min="5643" max="5643" width="10.28515625" style="32" customWidth="1"/>
    <col min="5644" max="5644" width="15.2851562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7" width="6.7109375" style="32" customWidth="1"/>
    <col min="5898" max="5898" width="8.85546875" style="32" customWidth="1"/>
    <col min="5899" max="5899" width="10.28515625" style="32" customWidth="1"/>
    <col min="5900" max="5900" width="15.2851562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53" width="6.7109375" style="32" customWidth="1"/>
    <col min="6154" max="6154" width="8.85546875" style="32" customWidth="1"/>
    <col min="6155" max="6155" width="10.28515625" style="32" customWidth="1"/>
    <col min="6156" max="6156" width="15.2851562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9" width="6.7109375" style="32" customWidth="1"/>
    <col min="6410" max="6410" width="8.85546875" style="32" customWidth="1"/>
    <col min="6411" max="6411" width="10.28515625" style="32" customWidth="1"/>
    <col min="6412" max="6412" width="15.2851562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5" width="6.7109375" style="32" customWidth="1"/>
    <col min="6666" max="6666" width="8.85546875" style="32" customWidth="1"/>
    <col min="6667" max="6667" width="10.28515625" style="32" customWidth="1"/>
    <col min="6668" max="6668" width="15.2851562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21" width="6.7109375" style="32" customWidth="1"/>
    <col min="6922" max="6922" width="8.85546875" style="32" customWidth="1"/>
    <col min="6923" max="6923" width="10.28515625" style="32" customWidth="1"/>
    <col min="6924" max="6924" width="15.2851562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7" width="6.7109375" style="32" customWidth="1"/>
    <col min="7178" max="7178" width="8.85546875" style="32" customWidth="1"/>
    <col min="7179" max="7179" width="10.28515625" style="32" customWidth="1"/>
    <col min="7180" max="7180" width="15.2851562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33" width="6.7109375" style="32" customWidth="1"/>
    <col min="7434" max="7434" width="8.85546875" style="32" customWidth="1"/>
    <col min="7435" max="7435" width="10.28515625" style="32" customWidth="1"/>
    <col min="7436" max="7436" width="15.2851562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9" width="6.7109375" style="32" customWidth="1"/>
    <col min="7690" max="7690" width="8.85546875" style="32" customWidth="1"/>
    <col min="7691" max="7691" width="10.28515625" style="32" customWidth="1"/>
    <col min="7692" max="7692" width="15.2851562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5" width="6.7109375" style="32" customWidth="1"/>
    <col min="7946" max="7946" width="8.85546875" style="32" customWidth="1"/>
    <col min="7947" max="7947" width="10.28515625" style="32" customWidth="1"/>
    <col min="7948" max="7948" width="15.2851562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201" width="6.7109375" style="32" customWidth="1"/>
    <col min="8202" max="8202" width="8.85546875" style="32" customWidth="1"/>
    <col min="8203" max="8203" width="10.28515625" style="32" customWidth="1"/>
    <col min="8204" max="8204" width="15.2851562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7" width="6.7109375" style="32" customWidth="1"/>
    <col min="8458" max="8458" width="8.85546875" style="32" customWidth="1"/>
    <col min="8459" max="8459" width="10.28515625" style="32" customWidth="1"/>
    <col min="8460" max="8460" width="15.2851562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13" width="6.7109375" style="32" customWidth="1"/>
    <col min="8714" max="8714" width="8.85546875" style="32" customWidth="1"/>
    <col min="8715" max="8715" width="10.28515625" style="32" customWidth="1"/>
    <col min="8716" max="8716" width="15.2851562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9" width="6.7109375" style="32" customWidth="1"/>
    <col min="8970" max="8970" width="8.85546875" style="32" customWidth="1"/>
    <col min="8971" max="8971" width="10.28515625" style="32" customWidth="1"/>
    <col min="8972" max="8972" width="15.2851562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5" width="6.7109375" style="32" customWidth="1"/>
    <col min="9226" max="9226" width="8.85546875" style="32" customWidth="1"/>
    <col min="9227" max="9227" width="10.28515625" style="32" customWidth="1"/>
    <col min="9228" max="9228" width="15.2851562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81" width="6.7109375" style="32" customWidth="1"/>
    <col min="9482" max="9482" width="8.85546875" style="32" customWidth="1"/>
    <col min="9483" max="9483" width="10.28515625" style="32" customWidth="1"/>
    <col min="9484" max="9484" width="15.2851562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7" width="6.7109375" style="32" customWidth="1"/>
    <col min="9738" max="9738" width="8.85546875" style="32" customWidth="1"/>
    <col min="9739" max="9739" width="10.28515625" style="32" customWidth="1"/>
    <col min="9740" max="9740" width="15.2851562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93" width="6.7109375" style="32" customWidth="1"/>
    <col min="9994" max="9994" width="8.85546875" style="32" customWidth="1"/>
    <col min="9995" max="9995" width="10.28515625" style="32" customWidth="1"/>
    <col min="9996" max="9996" width="15.2851562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9" width="6.7109375" style="32" customWidth="1"/>
    <col min="10250" max="10250" width="8.85546875" style="32" customWidth="1"/>
    <col min="10251" max="10251" width="10.28515625" style="32" customWidth="1"/>
    <col min="10252" max="10252" width="15.2851562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5" width="6.7109375" style="32" customWidth="1"/>
    <col min="10506" max="10506" width="8.85546875" style="32" customWidth="1"/>
    <col min="10507" max="10507" width="10.28515625" style="32" customWidth="1"/>
    <col min="10508" max="10508" width="15.2851562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61" width="6.7109375" style="32" customWidth="1"/>
    <col min="10762" max="10762" width="8.85546875" style="32" customWidth="1"/>
    <col min="10763" max="10763" width="10.28515625" style="32" customWidth="1"/>
    <col min="10764" max="10764" width="15.2851562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7" width="6.7109375" style="32" customWidth="1"/>
    <col min="11018" max="11018" width="8.85546875" style="32" customWidth="1"/>
    <col min="11019" max="11019" width="10.28515625" style="32" customWidth="1"/>
    <col min="11020" max="11020" width="15.2851562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73" width="6.7109375" style="32" customWidth="1"/>
    <col min="11274" max="11274" width="8.85546875" style="32" customWidth="1"/>
    <col min="11275" max="11275" width="10.28515625" style="32" customWidth="1"/>
    <col min="11276" max="11276" width="15.2851562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9" width="6.7109375" style="32" customWidth="1"/>
    <col min="11530" max="11530" width="8.85546875" style="32" customWidth="1"/>
    <col min="11531" max="11531" width="10.28515625" style="32" customWidth="1"/>
    <col min="11532" max="11532" width="15.2851562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5" width="6.7109375" style="32" customWidth="1"/>
    <col min="11786" max="11786" width="8.85546875" style="32" customWidth="1"/>
    <col min="11787" max="11787" width="10.28515625" style="32" customWidth="1"/>
    <col min="11788" max="11788" width="15.2851562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41" width="6.7109375" style="32" customWidth="1"/>
    <col min="12042" max="12042" width="8.85546875" style="32" customWidth="1"/>
    <col min="12043" max="12043" width="10.28515625" style="32" customWidth="1"/>
    <col min="12044" max="12044" width="15.2851562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7" width="6.7109375" style="32" customWidth="1"/>
    <col min="12298" max="12298" width="8.85546875" style="32" customWidth="1"/>
    <col min="12299" max="12299" width="10.28515625" style="32" customWidth="1"/>
    <col min="12300" max="12300" width="15.2851562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53" width="6.7109375" style="32" customWidth="1"/>
    <col min="12554" max="12554" width="8.85546875" style="32" customWidth="1"/>
    <col min="12555" max="12555" width="10.28515625" style="32" customWidth="1"/>
    <col min="12556" max="12556" width="15.2851562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9" width="6.7109375" style="32" customWidth="1"/>
    <col min="12810" max="12810" width="8.85546875" style="32" customWidth="1"/>
    <col min="12811" max="12811" width="10.28515625" style="32" customWidth="1"/>
    <col min="12812" max="12812" width="15.2851562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5" width="6.7109375" style="32" customWidth="1"/>
    <col min="13066" max="13066" width="8.85546875" style="32" customWidth="1"/>
    <col min="13067" max="13067" width="10.28515625" style="32" customWidth="1"/>
    <col min="13068" max="13068" width="15.2851562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21" width="6.7109375" style="32" customWidth="1"/>
    <col min="13322" max="13322" width="8.85546875" style="32" customWidth="1"/>
    <col min="13323" max="13323" width="10.28515625" style="32" customWidth="1"/>
    <col min="13324" max="13324" width="15.2851562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7" width="6.7109375" style="32" customWidth="1"/>
    <col min="13578" max="13578" width="8.85546875" style="32" customWidth="1"/>
    <col min="13579" max="13579" width="10.28515625" style="32" customWidth="1"/>
    <col min="13580" max="13580" width="15.2851562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33" width="6.7109375" style="32" customWidth="1"/>
    <col min="13834" max="13834" width="8.85546875" style="32" customWidth="1"/>
    <col min="13835" max="13835" width="10.28515625" style="32" customWidth="1"/>
    <col min="13836" max="13836" width="15.2851562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9" width="6.7109375" style="32" customWidth="1"/>
    <col min="14090" max="14090" width="8.85546875" style="32" customWidth="1"/>
    <col min="14091" max="14091" width="10.28515625" style="32" customWidth="1"/>
    <col min="14092" max="14092" width="15.2851562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5" width="6.7109375" style="32" customWidth="1"/>
    <col min="14346" max="14346" width="8.85546875" style="32" customWidth="1"/>
    <col min="14347" max="14347" width="10.28515625" style="32" customWidth="1"/>
    <col min="14348" max="14348" width="15.2851562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601" width="6.7109375" style="32" customWidth="1"/>
    <col min="14602" max="14602" width="8.85546875" style="32" customWidth="1"/>
    <col min="14603" max="14603" width="10.28515625" style="32" customWidth="1"/>
    <col min="14604" max="14604" width="15.2851562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7" width="6.7109375" style="32" customWidth="1"/>
    <col min="14858" max="14858" width="8.85546875" style="32" customWidth="1"/>
    <col min="14859" max="14859" width="10.28515625" style="32" customWidth="1"/>
    <col min="14860" max="14860" width="15.2851562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13" width="6.7109375" style="32" customWidth="1"/>
    <col min="15114" max="15114" width="8.85546875" style="32" customWidth="1"/>
    <col min="15115" max="15115" width="10.28515625" style="32" customWidth="1"/>
    <col min="15116" max="15116" width="15.2851562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9" width="6.7109375" style="32" customWidth="1"/>
    <col min="15370" max="15370" width="8.85546875" style="32" customWidth="1"/>
    <col min="15371" max="15371" width="10.28515625" style="32" customWidth="1"/>
    <col min="15372" max="15372" width="15.2851562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5" width="6.7109375" style="32" customWidth="1"/>
    <col min="15626" max="15626" width="8.85546875" style="32" customWidth="1"/>
    <col min="15627" max="15627" width="10.28515625" style="32" customWidth="1"/>
    <col min="15628" max="15628" width="15.2851562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81" width="6.7109375" style="32" customWidth="1"/>
    <col min="15882" max="15882" width="8.85546875" style="32" customWidth="1"/>
    <col min="15883" max="15883" width="10.28515625" style="32" customWidth="1"/>
    <col min="15884" max="15884" width="15.2851562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7" width="6.7109375" style="32" customWidth="1"/>
    <col min="16138" max="16138" width="8.85546875" style="32" customWidth="1"/>
    <col min="16139" max="16139" width="10.28515625" style="32" customWidth="1"/>
    <col min="16140" max="16140" width="15.28515625" style="32" customWidth="1"/>
    <col min="16141" max="16141" width="16" style="32" customWidth="1"/>
    <col min="16142" max="16384" width="9.140625" style="32"/>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25.5" x14ac:dyDescent="0.2">
      <c r="A2" s="35">
        <v>1</v>
      </c>
      <c r="B2" s="36" t="s">
        <v>92</v>
      </c>
      <c r="C2" s="35" t="s">
        <v>285</v>
      </c>
      <c r="D2" s="36">
        <v>1</v>
      </c>
      <c r="E2" s="35" t="s">
        <v>96</v>
      </c>
      <c r="F2" s="35">
        <v>15</v>
      </c>
      <c r="G2" s="41">
        <v>0</v>
      </c>
      <c r="H2" s="41">
        <v>0</v>
      </c>
      <c r="I2" s="41">
        <v>0</v>
      </c>
      <c r="J2" s="44">
        <f t="shared" ref="J2:J7" si="0">ROUND(G2*D2,0)</f>
        <v>0</v>
      </c>
      <c r="K2" s="44">
        <f t="shared" ref="K2:K7" si="1">ROUND((H2+I2)*D2,0)</f>
        <v>0</v>
      </c>
      <c r="L2" s="37" t="s">
        <v>286</v>
      </c>
      <c r="M2" s="37"/>
    </row>
    <row r="3" spans="1:13" ht="25.5" x14ac:dyDescent="0.2">
      <c r="A3" s="35">
        <v>2</v>
      </c>
      <c r="B3" s="36" t="s">
        <v>94</v>
      </c>
      <c r="C3" s="35" t="s">
        <v>287</v>
      </c>
      <c r="D3" s="36">
        <v>1</v>
      </c>
      <c r="E3" s="35" t="s">
        <v>96</v>
      </c>
      <c r="F3" s="35">
        <v>15</v>
      </c>
      <c r="G3" s="41">
        <v>0</v>
      </c>
      <c r="H3" s="41">
        <v>0</v>
      </c>
      <c r="I3" s="41">
        <v>0</v>
      </c>
      <c r="J3" s="44">
        <f t="shared" si="0"/>
        <v>0</v>
      </c>
      <c r="K3" s="44">
        <f t="shared" si="1"/>
        <v>0</v>
      </c>
      <c r="L3" s="37" t="s">
        <v>286</v>
      </c>
      <c r="M3" s="37"/>
    </row>
    <row r="4" spans="1:13" ht="25.5" x14ac:dyDescent="0.2">
      <c r="A4" s="35">
        <v>3</v>
      </c>
      <c r="B4" s="36" t="s">
        <v>288</v>
      </c>
      <c r="C4" s="35" t="s">
        <v>289</v>
      </c>
      <c r="D4" s="36">
        <v>15</v>
      </c>
      <c r="E4" s="35" t="s">
        <v>96</v>
      </c>
      <c r="F4" s="35">
        <v>0.44</v>
      </c>
      <c r="G4" s="41">
        <v>0</v>
      </c>
      <c r="H4" s="41">
        <v>0</v>
      </c>
      <c r="I4" s="41">
        <v>0</v>
      </c>
      <c r="J4" s="44">
        <f t="shared" si="0"/>
        <v>0</v>
      </c>
      <c r="K4" s="44">
        <f t="shared" si="1"/>
        <v>0</v>
      </c>
      <c r="L4" s="37" t="s">
        <v>56</v>
      </c>
      <c r="M4" s="37" t="s">
        <v>290</v>
      </c>
    </row>
    <row r="5" spans="1:13" ht="51" x14ac:dyDescent="0.2">
      <c r="A5" s="35">
        <v>4</v>
      </c>
      <c r="B5" s="36" t="s">
        <v>291</v>
      </c>
      <c r="C5" s="35" t="s">
        <v>292</v>
      </c>
      <c r="D5" s="36">
        <v>1</v>
      </c>
      <c r="E5" s="35" t="s">
        <v>96</v>
      </c>
      <c r="F5" s="35">
        <v>2.04</v>
      </c>
      <c r="G5" s="41">
        <v>0</v>
      </c>
      <c r="H5" s="41">
        <v>0</v>
      </c>
      <c r="I5" s="41">
        <v>0</v>
      </c>
      <c r="J5" s="44">
        <f t="shared" si="0"/>
        <v>0</v>
      </c>
      <c r="K5" s="44">
        <f t="shared" si="1"/>
        <v>0</v>
      </c>
      <c r="L5" s="37" t="s">
        <v>56</v>
      </c>
      <c r="M5" s="37" t="s">
        <v>293</v>
      </c>
    </row>
    <row r="6" spans="1:13" ht="76.5" x14ac:dyDescent="0.2">
      <c r="A6" s="35">
        <v>5</v>
      </c>
      <c r="B6" s="36" t="s">
        <v>294</v>
      </c>
      <c r="C6" s="35" t="s">
        <v>295</v>
      </c>
      <c r="D6" s="36">
        <v>3</v>
      </c>
      <c r="E6" s="35" t="s">
        <v>96</v>
      </c>
      <c r="F6" s="35">
        <v>0.69</v>
      </c>
      <c r="G6" s="41">
        <v>0</v>
      </c>
      <c r="H6" s="41">
        <v>0</v>
      </c>
      <c r="I6" s="41">
        <v>0</v>
      </c>
      <c r="J6" s="44">
        <f t="shared" si="0"/>
        <v>0</v>
      </c>
      <c r="K6" s="44">
        <f t="shared" si="1"/>
        <v>0</v>
      </c>
      <c r="L6" s="37" t="s">
        <v>56</v>
      </c>
      <c r="M6" s="37" t="s">
        <v>296</v>
      </c>
    </row>
    <row r="7" spans="1:13" ht="89.25" x14ac:dyDescent="0.2">
      <c r="A7" s="35">
        <v>6</v>
      </c>
      <c r="B7" s="36" t="s">
        <v>297</v>
      </c>
      <c r="C7" s="35" t="s">
        <v>298</v>
      </c>
      <c r="D7" s="36">
        <v>3</v>
      </c>
      <c r="E7" s="35" t="s">
        <v>96</v>
      </c>
      <c r="F7" s="35">
        <v>0.38</v>
      </c>
      <c r="G7" s="41">
        <v>0</v>
      </c>
      <c r="H7" s="41">
        <v>0</v>
      </c>
      <c r="I7" s="41">
        <v>0</v>
      </c>
      <c r="J7" s="44">
        <f t="shared" si="0"/>
        <v>0</v>
      </c>
      <c r="K7" s="44">
        <f t="shared" si="1"/>
        <v>0</v>
      </c>
      <c r="L7" s="37" t="s">
        <v>56</v>
      </c>
      <c r="M7" s="37" t="s">
        <v>299</v>
      </c>
    </row>
    <row r="8" spans="1:13" s="38" customFormat="1" ht="14.25" x14ac:dyDescent="0.2">
      <c r="C8" s="38" t="s">
        <v>57</v>
      </c>
      <c r="G8" s="42"/>
      <c r="H8" s="42"/>
      <c r="I8" s="42"/>
      <c r="J8" s="45">
        <f>ROUND(SUM(J2:J7),0)</f>
        <v>0</v>
      </c>
      <c r="K8" s="45">
        <f>ROUND(SUM(K2:K7),0)</f>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K2" sqref="K2"/>
    </sheetView>
  </sheetViews>
  <sheetFormatPr defaultRowHeight="12.75" x14ac:dyDescent="0.2"/>
  <cols>
    <col min="1" max="1" width="4.5703125" style="32" customWidth="1"/>
    <col min="2" max="2" width="9.7109375" style="32" customWidth="1"/>
    <col min="3" max="3" width="37" style="32" customWidth="1"/>
    <col min="4" max="6" width="7.28515625" style="32" customWidth="1"/>
    <col min="7" max="7" width="15" style="43" customWidth="1"/>
    <col min="8" max="9" width="7.28515625" style="43" customWidth="1"/>
    <col min="10" max="10" width="9.5703125" style="43" customWidth="1"/>
    <col min="11" max="11" width="10.28515625" style="43" customWidth="1"/>
    <col min="12" max="12" width="13" style="32" customWidth="1"/>
    <col min="13" max="13" width="14.5703125" style="32" customWidth="1"/>
    <col min="14" max="256" width="9.140625" style="32"/>
    <col min="257" max="257" width="4.5703125" style="32" customWidth="1"/>
    <col min="258" max="258" width="9.7109375" style="32" customWidth="1"/>
    <col min="259" max="259" width="37" style="32" customWidth="1"/>
    <col min="260" max="265" width="7.28515625" style="32" customWidth="1"/>
    <col min="266" max="266" width="9.5703125" style="32" customWidth="1"/>
    <col min="267" max="267" width="10.28515625" style="32" customWidth="1"/>
    <col min="268" max="268" width="13" style="32" customWidth="1"/>
    <col min="269" max="269" width="14.5703125" style="32" customWidth="1"/>
    <col min="270" max="512" width="9.140625" style="32"/>
    <col min="513" max="513" width="4.5703125" style="32" customWidth="1"/>
    <col min="514" max="514" width="9.7109375" style="32" customWidth="1"/>
    <col min="515" max="515" width="37" style="32" customWidth="1"/>
    <col min="516" max="521" width="7.28515625" style="32" customWidth="1"/>
    <col min="522" max="522" width="9.5703125" style="32" customWidth="1"/>
    <col min="523" max="523" width="10.28515625" style="32" customWidth="1"/>
    <col min="524" max="524" width="13" style="32" customWidth="1"/>
    <col min="525" max="525" width="14.5703125" style="32" customWidth="1"/>
    <col min="526" max="768" width="9.140625" style="32"/>
    <col min="769" max="769" width="4.5703125" style="32" customWidth="1"/>
    <col min="770" max="770" width="9.7109375" style="32" customWidth="1"/>
    <col min="771" max="771" width="37" style="32" customWidth="1"/>
    <col min="772" max="777" width="7.28515625" style="32" customWidth="1"/>
    <col min="778" max="778" width="9.5703125" style="32" customWidth="1"/>
    <col min="779" max="779" width="10.28515625" style="32" customWidth="1"/>
    <col min="780" max="780" width="13" style="32" customWidth="1"/>
    <col min="781" max="781" width="14.5703125" style="32" customWidth="1"/>
    <col min="782" max="1024" width="9.140625" style="32"/>
    <col min="1025" max="1025" width="4.5703125" style="32" customWidth="1"/>
    <col min="1026" max="1026" width="9.7109375" style="32" customWidth="1"/>
    <col min="1027" max="1027" width="37" style="32" customWidth="1"/>
    <col min="1028" max="1033" width="7.28515625" style="32" customWidth="1"/>
    <col min="1034" max="1034" width="9.5703125" style="32" customWidth="1"/>
    <col min="1035" max="1035" width="10.28515625" style="32" customWidth="1"/>
    <col min="1036" max="1036" width="13" style="32" customWidth="1"/>
    <col min="1037" max="1037" width="14.5703125" style="32" customWidth="1"/>
    <col min="1038" max="1280" width="9.140625" style="32"/>
    <col min="1281" max="1281" width="4.5703125" style="32" customWidth="1"/>
    <col min="1282" max="1282" width="9.7109375" style="32" customWidth="1"/>
    <col min="1283" max="1283" width="37" style="32" customWidth="1"/>
    <col min="1284" max="1289" width="7.28515625" style="32" customWidth="1"/>
    <col min="1290" max="1290" width="9.5703125" style="32" customWidth="1"/>
    <col min="1291" max="1291" width="10.28515625" style="32" customWidth="1"/>
    <col min="1292" max="1292" width="13" style="32" customWidth="1"/>
    <col min="1293" max="1293" width="14.5703125" style="32" customWidth="1"/>
    <col min="1294" max="1536" width="9.140625" style="32"/>
    <col min="1537" max="1537" width="4.5703125" style="32" customWidth="1"/>
    <col min="1538" max="1538" width="9.7109375" style="32" customWidth="1"/>
    <col min="1539" max="1539" width="37" style="32" customWidth="1"/>
    <col min="1540" max="1545" width="7.28515625" style="32" customWidth="1"/>
    <col min="1546" max="1546" width="9.5703125" style="32" customWidth="1"/>
    <col min="1547" max="1547" width="10.28515625" style="32" customWidth="1"/>
    <col min="1548" max="1548" width="13" style="32" customWidth="1"/>
    <col min="1549" max="1549" width="14.5703125" style="32" customWidth="1"/>
    <col min="1550" max="1792" width="9.140625" style="32"/>
    <col min="1793" max="1793" width="4.5703125" style="32" customWidth="1"/>
    <col min="1794" max="1794" width="9.7109375" style="32" customWidth="1"/>
    <col min="1795" max="1795" width="37" style="32" customWidth="1"/>
    <col min="1796" max="1801" width="7.28515625" style="32" customWidth="1"/>
    <col min="1802" max="1802" width="9.5703125" style="32" customWidth="1"/>
    <col min="1803" max="1803" width="10.28515625" style="32" customWidth="1"/>
    <col min="1804" max="1804" width="13" style="32" customWidth="1"/>
    <col min="1805" max="1805" width="14.5703125" style="32" customWidth="1"/>
    <col min="1806" max="2048" width="9.140625" style="32"/>
    <col min="2049" max="2049" width="4.5703125" style="32" customWidth="1"/>
    <col min="2050" max="2050" width="9.7109375" style="32" customWidth="1"/>
    <col min="2051" max="2051" width="37" style="32" customWidth="1"/>
    <col min="2052" max="2057" width="7.28515625" style="32" customWidth="1"/>
    <col min="2058" max="2058" width="9.5703125" style="32" customWidth="1"/>
    <col min="2059" max="2059" width="10.28515625" style="32" customWidth="1"/>
    <col min="2060" max="2060" width="13" style="32" customWidth="1"/>
    <col min="2061" max="2061" width="14.5703125" style="32" customWidth="1"/>
    <col min="2062" max="2304" width="9.140625" style="32"/>
    <col min="2305" max="2305" width="4.5703125" style="32" customWidth="1"/>
    <col min="2306" max="2306" width="9.7109375" style="32" customWidth="1"/>
    <col min="2307" max="2307" width="37" style="32" customWidth="1"/>
    <col min="2308" max="2313" width="7.28515625" style="32" customWidth="1"/>
    <col min="2314" max="2314" width="9.5703125" style="32" customWidth="1"/>
    <col min="2315" max="2315" width="10.28515625" style="32" customWidth="1"/>
    <col min="2316" max="2316" width="13" style="32" customWidth="1"/>
    <col min="2317" max="2317" width="14.5703125" style="32" customWidth="1"/>
    <col min="2318" max="2560" width="9.140625" style="32"/>
    <col min="2561" max="2561" width="4.5703125" style="32" customWidth="1"/>
    <col min="2562" max="2562" width="9.7109375" style="32" customWidth="1"/>
    <col min="2563" max="2563" width="37" style="32" customWidth="1"/>
    <col min="2564" max="2569" width="7.28515625" style="32" customWidth="1"/>
    <col min="2570" max="2570" width="9.5703125" style="32" customWidth="1"/>
    <col min="2571" max="2571" width="10.28515625" style="32" customWidth="1"/>
    <col min="2572" max="2572" width="13" style="32" customWidth="1"/>
    <col min="2573" max="2573" width="14.5703125" style="32" customWidth="1"/>
    <col min="2574" max="2816" width="9.140625" style="32"/>
    <col min="2817" max="2817" width="4.5703125" style="32" customWidth="1"/>
    <col min="2818" max="2818" width="9.7109375" style="32" customWidth="1"/>
    <col min="2819" max="2819" width="37" style="32" customWidth="1"/>
    <col min="2820" max="2825" width="7.28515625" style="32" customWidth="1"/>
    <col min="2826" max="2826" width="9.5703125" style="32" customWidth="1"/>
    <col min="2827" max="2827" width="10.28515625" style="32" customWidth="1"/>
    <col min="2828" max="2828" width="13" style="32" customWidth="1"/>
    <col min="2829" max="2829" width="14.5703125" style="32" customWidth="1"/>
    <col min="2830" max="3072" width="9.140625" style="32"/>
    <col min="3073" max="3073" width="4.5703125" style="32" customWidth="1"/>
    <col min="3074" max="3074" width="9.7109375" style="32" customWidth="1"/>
    <col min="3075" max="3075" width="37" style="32" customWidth="1"/>
    <col min="3076" max="3081" width="7.28515625" style="32" customWidth="1"/>
    <col min="3082" max="3082" width="9.5703125" style="32" customWidth="1"/>
    <col min="3083" max="3083" width="10.28515625" style="32" customWidth="1"/>
    <col min="3084" max="3084" width="13" style="32" customWidth="1"/>
    <col min="3085" max="3085" width="14.5703125" style="32" customWidth="1"/>
    <col min="3086" max="3328" width="9.140625" style="32"/>
    <col min="3329" max="3329" width="4.5703125" style="32" customWidth="1"/>
    <col min="3330" max="3330" width="9.7109375" style="32" customWidth="1"/>
    <col min="3331" max="3331" width="37" style="32" customWidth="1"/>
    <col min="3332" max="3337" width="7.28515625" style="32" customWidth="1"/>
    <col min="3338" max="3338" width="9.5703125" style="32" customWidth="1"/>
    <col min="3339" max="3339" width="10.28515625" style="32" customWidth="1"/>
    <col min="3340" max="3340" width="13" style="32" customWidth="1"/>
    <col min="3341" max="3341" width="14.5703125" style="32" customWidth="1"/>
    <col min="3342" max="3584" width="9.140625" style="32"/>
    <col min="3585" max="3585" width="4.5703125" style="32" customWidth="1"/>
    <col min="3586" max="3586" width="9.7109375" style="32" customWidth="1"/>
    <col min="3587" max="3587" width="37" style="32" customWidth="1"/>
    <col min="3588" max="3593" width="7.28515625" style="32" customWidth="1"/>
    <col min="3594" max="3594" width="9.5703125" style="32" customWidth="1"/>
    <col min="3595" max="3595" width="10.28515625" style="32" customWidth="1"/>
    <col min="3596" max="3596" width="13" style="32" customWidth="1"/>
    <col min="3597" max="3597" width="14.5703125" style="32" customWidth="1"/>
    <col min="3598" max="3840" width="9.140625" style="32"/>
    <col min="3841" max="3841" width="4.5703125" style="32" customWidth="1"/>
    <col min="3842" max="3842" width="9.7109375" style="32" customWidth="1"/>
    <col min="3843" max="3843" width="37" style="32" customWidth="1"/>
    <col min="3844" max="3849" width="7.28515625" style="32" customWidth="1"/>
    <col min="3850" max="3850" width="9.5703125" style="32" customWidth="1"/>
    <col min="3851" max="3851" width="10.28515625" style="32" customWidth="1"/>
    <col min="3852" max="3852" width="13" style="32" customWidth="1"/>
    <col min="3853" max="3853" width="14.5703125" style="32" customWidth="1"/>
    <col min="3854" max="4096" width="9.140625" style="32"/>
    <col min="4097" max="4097" width="4.5703125" style="32" customWidth="1"/>
    <col min="4098" max="4098" width="9.7109375" style="32" customWidth="1"/>
    <col min="4099" max="4099" width="37" style="32" customWidth="1"/>
    <col min="4100" max="4105" width="7.28515625" style="32" customWidth="1"/>
    <col min="4106" max="4106" width="9.5703125" style="32" customWidth="1"/>
    <col min="4107" max="4107" width="10.28515625" style="32" customWidth="1"/>
    <col min="4108" max="4108" width="13" style="32" customWidth="1"/>
    <col min="4109" max="4109" width="14.5703125" style="32" customWidth="1"/>
    <col min="4110" max="4352" width="9.140625" style="32"/>
    <col min="4353" max="4353" width="4.5703125" style="32" customWidth="1"/>
    <col min="4354" max="4354" width="9.7109375" style="32" customWidth="1"/>
    <col min="4355" max="4355" width="37" style="32" customWidth="1"/>
    <col min="4356" max="4361" width="7.28515625" style="32" customWidth="1"/>
    <col min="4362" max="4362" width="9.5703125" style="32" customWidth="1"/>
    <col min="4363" max="4363" width="10.28515625" style="32" customWidth="1"/>
    <col min="4364" max="4364" width="13" style="32" customWidth="1"/>
    <col min="4365" max="4365" width="14.5703125" style="32" customWidth="1"/>
    <col min="4366" max="4608" width="9.140625" style="32"/>
    <col min="4609" max="4609" width="4.5703125" style="32" customWidth="1"/>
    <col min="4610" max="4610" width="9.7109375" style="32" customWidth="1"/>
    <col min="4611" max="4611" width="37" style="32" customWidth="1"/>
    <col min="4612" max="4617" width="7.28515625" style="32" customWidth="1"/>
    <col min="4618" max="4618" width="9.5703125" style="32" customWidth="1"/>
    <col min="4619" max="4619" width="10.28515625" style="32" customWidth="1"/>
    <col min="4620" max="4620" width="13" style="32" customWidth="1"/>
    <col min="4621" max="4621" width="14.5703125" style="32" customWidth="1"/>
    <col min="4622" max="4864" width="9.140625" style="32"/>
    <col min="4865" max="4865" width="4.5703125" style="32" customWidth="1"/>
    <col min="4866" max="4866" width="9.7109375" style="32" customWidth="1"/>
    <col min="4867" max="4867" width="37" style="32" customWidth="1"/>
    <col min="4868" max="4873" width="7.28515625" style="32" customWidth="1"/>
    <col min="4874" max="4874" width="9.5703125" style="32" customWidth="1"/>
    <col min="4875" max="4875" width="10.28515625" style="32" customWidth="1"/>
    <col min="4876" max="4876" width="13" style="32" customWidth="1"/>
    <col min="4877" max="4877" width="14.5703125" style="32" customWidth="1"/>
    <col min="4878" max="5120" width="9.140625" style="32"/>
    <col min="5121" max="5121" width="4.5703125" style="32" customWidth="1"/>
    <col min="5122" max="5122" width="9.7109375" style="32" customWidth="1"/>
    <col min="5123" max="5123" width="37" style="32" customWidth="1"/>
    <col min="5124" max="5129" width="7.28515625" style="32" customWidth="1"/>
    <col min="5130" max="5130" width="9.5703125" style="32" customWidth="1"/>
    <col min="5131" max="5131" width="10.28515625" style="32" customWidth="1"/>
    <col min="5132" max="5132" width="13" style="32" customWidth="1"/>
    <col min="5133" max="5133" width="14.5703125" style="32" customWidth="1"/>
    <col min="5134" max="5376" width="9.140625" style="32"/>
    <col min="5377" max="5377" width="4.5703125" style="32" customWidth="1"/>
    <col min="5378" max="5378" width="9.7109375" style="32" customWidth="1"/>
    <col min="5379" max="5379" width="37" style="32" customWidth="1"/>
    <col min="5380" max="5385" width="7.28515625" style="32" customWidth="1"/>
    <col min="5386" max="5386" width="9.5703125" style="32" customWidth="1"/>
    <col min="5387" max="5387" width="10.28515625" style="32" customWidth="1"/>
    <col min="5388" max="5388" width="13" style="32" customWidth="1"/>
    <col min="5389" max="5389" width="14.5703125" style="32" customWidth="1"/>
    <col min="5390" max="5632" width="9.140625" style="32"/>
    <col min="5633" max="5633" width="4.5703125" style="32" customWidth="1"/>
    <col min="5634" max="5634" width="9.7109375" style="32" customWidth="1"/>
    <col min="5635" max="5635" width="37" style="32" customWidth="1"/>
    <col min="5636" max="5641" width="7.28515625" style="32" customWidth="1"/>
    <col min="5642" max="5642" width="9.5703125" style="32" customWidth="1"/>
    <col min="5643" max="5643" width="10.28515625" style="32" customWidth="1"/>
    <col min="5644" max="5644" width="13" style="32" customWidth="1"/>
    <col min="5645" max="5645" width="14.5703125" style="32" customWidth="1"/>
    <col min="5646" max="5888" width="9.140625" style="32"/>
    <col min="5889" max="5889" width="4.5703125" style="32" customWidth="1"/>
    <col min="5890" max="5890" width="9.7109375" style="32" customWidth="1"/>
    <col min="5891" max="5891" width="37" style="32" customWidth="1"/>
    <col min="5892" max="5897" width="7.28515625" style="32" customWidth="1"/>
    <col min="5898" max="5898" width="9.5703125" style="32" customWidth="1"/>
    <col min="5899" max="5899" width="10.28515625" style="32" customWidth="1"/>
    <col min="5900" max="5900" width="13" style="32" customWidth="1"/>
    <col min="5901" max="5901" width="14.5703125" style="32" customWidth="1"/>
    <col min="5902" max="6144" width="9.140625" style="32"/>
    <col min="6145" max="6145" width="4.5703125" style="32" customWidth="1"/>
    <col min="6146" max="6146" width="9.7109375" style="32" customWidth="1"/>
    <col min="6147" max="6147" width="37" style="32" customWidth="1"/>
    <col min="6148" max="6153" width="7.28515625" style="32" customWidth="1"/>
    <col min="6154" max="6154" width="9.5703125" style="32" customWidth="1"/>
    <col min="6155" max="6155" width="10.28515625" style="32" customWidth="1"/>
    <col min="6156" max="6156" width="13" style="32" customWidth="1"/>
    <col min="6157" max="6157" width="14.5703125" style="32" customWidth="1"/>
    <col min="6158" max="6400" width="9.140625" style="32"/>
    <col min="6401" max="6401" width="4.5703125" style="32" customWidth="1"/>
    <col min="6402" max="6402" width="9.7109375" style="32" customWidth="1"/>
    <col min="6403" max="6403" width="37" style="32" customWidth="1"/>
    <col min="6404" max="6409" width="7.28515625" style="32" customWidth="1"/>
    <col min="6410" max="6410" width="9.5703125" style="32" customWidth="1"/>
    <col min="6411" max="6411" width="10.28515625" style="32" customWidth="1"/>
    <col min="6412" max="6412" width="13" style="32" customWidth="1"/>
    <col min="6413" max="6413" width="14.5703125" style="32" customWidth="1"/>
    <col min="6414" max="6656" width="9.140625" style="32"/>
    <col min="6657" max="6657" width="4.5703125" style="32" customWidth="1"/>
    <col min="6658" max="6658" width="9.7109375" style="32" customWidth="1"/>
    <col min="6659" max="6659" width="37" style="32" customWidth="1"/>
    <col min="6660" max="6665" width="7.28515625" style="32" customWidth="1"/>
    <col min="6666" max="6666" width="9.5703125" style="32" customWidth="1"/>
    <col min="6667" max="6667" width="10.28515625" style="32" customWidth="1"/>
    <col min="6668" max="6668" width="13" style="32" customWidth="1"/>
    <col min="6669" max="6669" width="14.5703125" style="32" customWidth="1"/>
    <col min="6670" max="6912" width="9.140625" style="32"/>
    <col min="6913" max="6913" width="4.5703125" style="32" customWidth="1"/>
    <col min="6914" max="6914" width="9.7109375" style="32" customWidth="1"/>
    <col min="6915" max="6915" width="37" style="32" customWidth="1"/>
    <col min="6916" max="6921" width="7.28515625" style="32" customWidth="1"/>
    <col min="6922" max="6922" width="9.5703125" style="32" customWidth="1"/>
    <col min="6923" max="6923" width="10.28515625" style="32" customWidth="1"/>
    <col min="6924" max="6924" width="13" style="32" customWidth="1"/>
    <col min="6925" max="6925" width="14.5703125" style="32" customWidth="1"/>
    <col min="6926" max="7168" width="9.140625" style="32"/>
    <col min="7169" max="7169" width="4.5703125" style="32" customWidth="1"/>
    <col min="7170" max="7170" width="9.7109375" style="32" customWidth="1"/>
    <col min="7171" max="7171" width="37" style="32" customWidth="1"/>
    <col min="7172" max="7177" width="7.28515625" style="32" customWidth="1"/>
    <col min="7178" max="7178" width="9.5703125" style="32" customWidth="1"/>
    <col min="7179" max="7179" width="10.28515625" style="32" customWidth="1"/>
    <col min="7180" max="7180" width="13" style="32" customWidth="1"/>
    <col min="7181" max="7181" width="14.5703125" style="32" customWidth="1"/>
    <col min="7182" max="7424" width="9.140625" style="32"/>
    <col min="7425" max="7425" width="4.5703125" style="32" customWidth="1"/>
    <col min="7426" max="7426" width="9.7109375" style="32" customWidth="1"/>
    <col min="7427" max="7427" width="37" style="32" customWidth="1"/>
    <col min="7428" max="7433" width="7.28515625" style="32" customWidth="1"/>
    <col min="7434" max="7434" width="9.5703125" style="32" customWidth="1"/>
    <col min="7435" max="7435" width="10.28515625" style="32" customWidth="1"/>
    <col min="7436" max="7436" width="13" style="32" customWidth="1"/>
    <col min="7437" max="7437" width="14.5703125" style="32" customWidth="1"/>
    <col min="7438" max="7680" width="9.140625" style="32"/>
    <col min="7681" max="7681" width="4.5703125" style="32" customWidth="1"/>
    <col min="7682" max="7682" width="9.7109375" style="32" customWidth="1"/>
    <col min="7683" max="7683" width="37" style="32" customWidth="1"/>
    <col min="7684" max="7689" width="7.28515625" style="32" customWidth="1"/>
    <col min="7690" max="7690" width="9.5703125" style="32" customWidth="1"/>
    <col min="7691" max="7691" width="10.28515625" style="32" customWidth="1"/>
    <col min="7692" max="7692" width="13" style="32" customWidth="1"/>
    <col min="7693" max="7693" width="14.5703125" style="32" customWidth="1"/>
    <col min="7694" max="7936" width="9.140625" style="32"/>
    <col min="7937" max="7937" width="4.5703125" style="32" customWidth="1"/>
    <col min="7938" max="7938" width="9.7109375" style="32" customWidth="1"/>
    <col min="7939" max="7939" width="37" style="32" customWidth="1"/>
    <col min="7940" max="7945" width="7.28515625" style="32" customWidth="1"/>
    <col min="7946" max="7946" width="9.5703125" style="32" customWidth="1"/>
    <col min="7947" max="7947" width="10.28515625" style="32" customWidth="1"/>
    <col min="7948" max="7948" width="13" style="32" customWidth="1"/>
    <col min="7949" max="7949" width="14.5703125" style="32" customWidth="1"/>
    <col min="7950" max="8192" width="9.140625" style="32"/>
    <col min="8193" max="8193" width="4.5703125" style="32" customWidth="1"/>
    <col min="8194" max="8194" width="9.7109375" style="32" customWidth="1"/>
    <col min="8195" max="8195" width="37" style="32" customWidth="1"/>
    <col min="8196" max="8201" width="7.28515625" style="32" customWidth="1"/>
    <col min="8202" max="8202" width="9.5703125" style="32" customWidth="1"/>
    <col min="8203" max="8203" width="10.28515625" style="32" customWidth="1"/>
    <col min="8204" max="8204" width="13" style="32" customWidth="1"/>
    <col min="8205" max="8205" width="14.5703125" style="32" customWidth="1"/>
    <col min="8206" max="8448" width="9.140625" style="32"/>
    <col min="8449" max="8449" width="4.5703125" style="32" customWidth="1"/>
    <col min="8450" max="8450" width="9.7109375" style="32" customWidth="1"/>
    <col min="8451" max="8451" width="37" style="32" customWidth="1"/>
    <col min="8452" max="8457" width="7.28515625" style="32" customWidth="1"/>
    <col min="8458" max="8458" width="9.5703125" style="32" customWidth="1"/>
    <col min="8459" max="8459" width="10.28515625" style="32" customWidth="1"/>
    <col min="8460" max="8460" width="13" style="32" customWidth="1"/>
    <col min="8461" max="8461" width="14.5703125" style="32" customWidth="1"/>
    <col min="8462" max="8704" width="9.140625" style="32"/>
    <col min="8705" max="8705" width="4.5703125" style="32" customWidth="1"/>
    <col min="8706" max="8706" width="9.7109375" style="32" customWidth="1"/>
    <col min="8707" max="8707" width="37" style="32" customWidth="1"/>
    <col min="8708" max="8713" width="7.28515625" style="32" customWidth="1"/>
    <col min="8714" max="8714" width="9.5703125" style="32" customWidth="1"/>
    <col min="8715" max="8715" width="10.28515625" style="32" customWidth="1"/>
    <col min="8716" max="8716" width="13" style="32" customWidth="1"/>
    <col min="8717" max="8717" width="14.5703125" style="32" customWidth="1"/>
    <col min="8718" max="8960" width="9.140625" style="32"/>
    <col min="8961" max="8961" width="4.5703125" style="32" customWidth="1"/>
    <col min="8962" max="8962" width="9.7109375" style="32" customWidth="1"/>
    <col min="8963" max="8963" width="37" style="32" customWidth="1"/>
    <col min="8964" max="8969" width="7.28515625" style="32" customWidth="1"/>
    <col min="8970" max="8970" width="9.5703125" style="32" customWidth="1"/>
    <col min="8971" max="8971" width="10.28515625" style="32" customWidth="1"/>
    <col min="8972" max="8972" width="13" style="32" customWidth="1"/>
    <col min="8973" max="8973" width="14.5703125" style="32" customWidth="1"/>
    <col min="8974" max="9216" width="9.140625" style="32"/>
    <col min="9217" max="9217" width="4.5703125" style="32" customWidth="1"/>
    <col min="9218" max="9218" width="9.7109375" style="32" customWidth="1"/>
    <col min="9219" max="9219" width="37" style="32" customWidth="1"/>
    <col min="9220" max="9225" width="7.28515625" style="32" customWidth="1"/>
    <col min="9226" max="9226" width="9.5703125" style="32" customWidth="1"/>
    <col min="9227" max="9227" width="10.28515625" style="32" customWidth="1"/>
    <col min="9228" max="9228" width="13" style="32" customWidth="1"/>
    <col min="9229" max="9229" width="14.5703125" style="32" customWidth="1"/>
    <col min="9230" max="9472" width="9.140625" style="32"/>
    <col min="9473" max="9473" width="4.5703125" style="32" customWidth="1"/>
    <col min="9474" max="9474" width="9.7109375" style="32" customWidth="1"/>
    <col min="9475" max="9475" width="37" style="32" customWidth="1"/>
    <col min="9476" max="9481" width="7.28515625" style="32" customWidth="1"/>
    <col min="9482" max="9482" width="9.5703125" style="32" customWidth="1"/>
    <col min="9483" max="9483" width="10.28515625" style="32" customWidth="1"/>
    <col min="9484" max="9484" width="13" style="32" customWidth="1"/>
    <col min="9485" max="9485" width="14.5703125" style="32" customWidth="1"/>
    <col min="9486" max="9728" width="9.140625" style="32"/>
    <col min="9729" max="9729" width="4.5703125" style="32" customWidth="1"/>
    <col min="9730" max="9730" width="9.7109375" style="32" customWidth="1"/>
    <col min="9731" max="9731" width="37" style="32" customWidth="1"/>
    <col min="9732" max="9737" width="7.28515625" style="32" customWidth="1"/>
    <col min="9738" max="9738" width="9.5703125" style="32" customWidth="1"/>
    <col min="9739" max="9739" width="10.28515625" style="32" customWidth="1"/>
    <col min="9740" max="9740" width="13" style="32" customWidth="1"/>
    <col min="9741" max="9741" width="14.5703125" style="32" customWidth="1"/>
    <col min="9742" max="9984" width="9.140625" style="32"/>
    <col min="9985" max="9985" width="4.5703125" style="32" customWidth="1"/>
    <col min="9986" max="9986" width="9.7109375" style="32" customWidth="1"/>
    <col min="9987" max="9987" width="37" style="32" customWidth="1"/>
    <col min="9988" max="9993" width="7.28515625" style="32" customWidth="1"/>
    <col min="9994" max="9994" width="9.5703125" style="32" customWidth="1"/>
    <col min="9995" max="9995" width="10.28515625" style="32" customWidth="1"/>
    <col min="9996" max="9996" width="13" style="32" customWidth="1"/>
    <col min="9997" max="9997" width="14.5703125" style="32" customWidth="1"/>
    <col min="9998" max="10240" width="9.140625" style="32"/>
    <col min="10241" max="10241" width="4.5703125" style="32" customWidth="1"/>
    <col min="10242" max="10242" width="9.7109375" style="32" customWidth="1"/>
    <col min="10243" max="10243" width="37" style="32" customWidth="1"/>
    <col min="10244" max="10249" width="7.28515625" style="32" customWidth="1"/>
    <col min="10250" max="10250" width="9.5703125" style="32" customWidth="1"/>
    <col min="10251" max="10251" width="10.28515625" style="32" customWidth="1"/>
    <col min="10252" max="10252" width="13" style="32" customWidth="1"/>
    <col min="10253" max="10253" width="14.5703125" style="32" customWidth="1"/>
    <col min="10254" max="10496" width="9.140625" style="32"/>
    <col min="10497" max="10497" width="4.5703125" style="32" customWidth="1"/>
    <col min="10498" max="10498" width="9.7109375" style="32" customWidth="1"/>
    <col min="10499" max="10499" width="37" style="32" customWidth="1"/>
    <col min="10500" max="10505" width="7.28515625" style="32" customWidth="1"/>
    <col min="10506" max="10506" width="9.5703125" style="32" customWidth="1"/>
    <col min="10507" max="10507" width="10.28515625" style="32" customWidth="1"/>
    <col min="10508" max="10508" width="13" style="32" customWidth="1"/>
    <col min="10509" max="10509" width="14.5703125" style="32" customWidth="1"/>
    <col min="10510" max="10752" width="9.140625" style="32"/>
    <col min="10753" max="10753" width="4.5703125" style="32" customWidth="1"/>
    <col min="10754" max="10754" width="9.7109375" style="32" customWidth="1"/>
    <col min="10755" max="10755" width="37" style="32" customWidth="1"/>
    <col min="10756" max="10761" width="7.28515625" style="32" customWidth="1"/>
    <col min="10762" max="10762" width="9.5703125" style="32" customWidth="1"/>
    <col min="10763" max="10763" width="10.28515625" style="32" customWidth="1"/>
    <col min="10764" max="10764" width="13" style="32" customWidth="1"/>
    <col min="10765" max="10765" width="14.5703125" style="32" customWidth="1"/>
    <col min="10766" max="11008" width="9.140625" style="32"/>
    <col min="11009" max="11009" width="4.5703125" style="32" customWidth="1"/>
    <col min="11010" max="11010" width="9.7109375" style="32" customWidth="1"/>
    <col min="11011" max="11011" width="37" style="32" customWidth="1"/>
    <col min="11012" max="11017" width="7.28515625" style="32" customWidth="1"/>
    <col min="11018" max="11018" width="9.5703125" style="32" customWidth="1"/>
    <col min="11019" max="11019" width="10.28515625" style="32" customWidth="1"/>
    <col min="11020" max="11020" width="13" style="32" customWidth="1"/>
    <col min="11021" max="11021" width="14.5703125" style="32" customWidth="1"/>
    <col min="11022" max="11264" width="9.140625" style="32"/>
    <col min="11265" max="11265" width="4.5703125" style="32" customWidth="1"/>
    <col min="11266" max="11266" width="9.7109375" style="32" customWidth="1"/>
    <col min="11267" max="11267" width="37" style="32" customWidth="1"/>
    <col min="11268" max="11273" width="7.28515625" style="32" customWidth="1"/>
    <col min="11274" max="11274" width="9.5703125" style="32" customWidth="1"/>
    <col min="11275" max="11275" width="10.28515625" style="32" customWidth="1"/>
    <col min="11276" max="11276" width="13" style="32" customWidth="1"/>
    <col min="11277" max="11277" width="14.5703125" style="32" customWidth="1"/>
    <col min="11278" max="11520" width="9.140625" style="32"/>
    <col min="11521" max="11521" width="4.5703125" style="32" customWidth="1"/>
    <col min="11522" max="11522" width="9.7109375" style="32" customWidth="1"/>
    <col min="11523" max="11523" width="37" style="32" customWidth="1"/>
    <col min="11524" max="11529" width="7.28515625" style="32" customWidth="1"/>
    <col min="11530" max="11530" width="9.5703125" style="32" customWidth="1"/>
    <col min="11531" max="11531" width="10.28515625" style="32" customWidth="1"/>
    <col min="11532" max="11532" width="13" style="32" customWidth="1"/>
    <col min="11533" max="11533" width="14.5703125" style="32" customWidth="1"/>
    <col min="11534" max="11776" width="9.140625" style="32"/>
    <col min="11777" max="11777" width="4.5703125" style="32" customWidth="1"/>
    <col min="11778" max="11778" width="9.7109375" style="32" customWidth="1"/>
    <col min="11779" max="11779" width="37" style="32" customWidth="1"/>
    <col min="11780" max="11785" width="7.28515625" style="32" customWidth="1"/>
    <col min="11786" max="11786" width="9.5703125" style="32" customWidth="1"/>
    <col min="11787" max="11787" width="10.28515625" style="32" customWidth="1"/>
    <col min="11788" max="11788" width="13" style="32" customWidth="1"/>
    <col min="11789" max="11789" width="14.5703125" style="32" customWidth="1"/>
    <col min="11790" max="12032" width="9.140625" style="32"/>
    <col min="12033" max="12033" width="4.5703125" style="32" customWidth="1"/>
    <col min="12034" max="12034" width="9.7109375" style="32" customWidth="1"/>
    <col min="12035" max="12035" width="37" style="32" customWidth="1"/>
    <col min="12036" max="12041" width="7.28515625" style="32" customWidth="1"/>
    <col min="12042" max="12042" width="9.5703125" style="32" customWidth="1"/>
    <col min="12043" max="12043" width="10.28515625" style="32" customWidth="1"/>
    <col min="12044" max="12044" width="13" style="32" customWidth="1"/>
    <col min="12045" max="12045" width="14.5703125" style="32" customWidth="1"/>
    <col min="12046" max="12288" width="9.140625" style="32"/>
    <col min="12289" max="12289" width="4.5703125" style="32" customWidth="1"/>
    <col min="12290" max="12290" width="9.7109375" style="32" customWidth="1"/>
    <col min="12291" max="12291" width="37" style="32" customWidth="1"/>
    <col min="12292" max="12297" width="7.28515625" style="32" customWidth="1"/>
    <col min="12298" max="12298" width="9.5703125" style="32" customWidth="1"/>
    <col min="12299" max="12299" width="10.28515625" style="32" customWidth="1"/>
    <col min="12300" max="12300" width="13" style="32" customWidth="1"/>
    <col min="12301" max="12301" width="14.5703125" style="32" customWidth="1"/>
    <col min="12302" max="12544" width="9.140625" style="32"/>
    <col min="12545" max="12545" width="4.5703125" style="32" customWidth="1"/>
    <col min="12546" max="12546" width="9.7109375" style="32" customWidth="1"/>
    <col min="12547" max="12547" width="37" style="32" customWidth="1"/>
    <col min="12548" max="12553" width="7.28515625" style="32" customWidth="1"/>
    <col min="12554" max="12554" width="9.5703125" style="32" customWidth="1"/>
    <col min="12555" max="12555" width="10.28515625" style="32" customWidth="1"/>
    <col min="12556" max="12556" width="13" style="32" customWidth="1"/>
    <col min="12557" max="12557" width="14.5703125" style="32" customWidth="1"/>
    <col min="12558" max="12800" width="9.140625" style="32"/>
    <col min="12801" max="12801" width="4.5703125" style="32" customWidth="1"/>
    <col min="12802" max="12802" width="9.7109375" style="32" customWidth="1"/>
    <col min="12803" max="12803" width="37" style="32" customWidth="1"/>
    <col min="12804" max="12809" width="7.28515625" style="32" customWidth="1"/>
    <col min="12810" max="12810" width="9.5703125" style="32" customWidth="1"/>
    <col min="12811" max="12811" width="10.28515625" style="32" customWidth="1"/>
    <col min="12812" max="12812" width="13" style="32" customWidth="1"/>
    <col min="12813" max="12813" width="14.5703125" style="32" customWidth="1"/>
    <col min="12814" max="13056" width="9.140625" style="32"/>
    <col min="13057" max="13057" width="4.5703125" style="32" customWidth="1"/>
    <col min="13058" max="13058" width="9.7109375" style="32" customWidth="1"/>
    <col min="13059" max="13059" width="37" style="32" customWidth="1"/>
    <col min="13060" max="13065" width="7.28515625" style="32" customWidth="1"/>
    <col min="13066" max="13066" width="9.5703125" style="32" customWidth="1"/>
    <col min="13067" max="13067" width="10.28515625" style="32" customWidth="1"/>
    <col min="13068" max="13068" width="13" style="32" customWidth="1"/>
    <col min="13069" max="13069" width="14.5703125" style="32" customWidth="1"/>
    <col min="13070" max="13312" width="9.140625" style="32"/>
    <col min="13313" max="13313" width="4.5703125" style="32" customWidth="1"/>
    <col min="13314" max="13314" width="9.7109375" style="32" customWidth="1"/>
    <col min="13315" max="13315" width="37" style="32" customWidth="1"/>
    <col min="13316" max="13321" width="7.28515625" style="32" customWidth="1"/>
    <col min="13322" max="13322" width="9.5703125" style="32" customWidth="1"/>
    <col min="13323" max="13323" width="10.28515625" style="32" customWidth="1"/>
    <col min="13324" max="13324" width="13" style="32" customWidth="1"/>
    <col min="13325" max="13325" width="14.5703125" style="32" customWidth="1"/>
    <col min="13326" max="13568" width="9.140625" style="32"/>
    <col min="13569" max="13569" width="4.5703125" style="32" customWidth="1"/>
    <col min="13570" max="13570" width="9.7109375" style="32" customWidth="1"/>
    <col min="13571" max="13571" width="37" style="32" customWidth="1"/>
    <col min="13572" max="13577" width="7.28515625" style="32" customWidth="1"/>
    <col min="13578" max="13578" width="9.5703125" style="32" customWidth="1"/>
    <col min="13579" max="13579" width="10.28515625" style="32" customWidth="1"/>
    <col min="13580" max="13580" width="13" style="32" customWidth="1"/>
    <col min="13581" max="13581" width="14.5703125" style="32" customWidth="1"/>
    <col min="13582" max="13824" width="9.140625" style="32"/>
    <col min="13825" max="13825" width="4.5703125" style="32" customWidth="1"/>
    <col min="13826" max="13826" width="9.7109375" style="32" customWidth="1"/>
    <col min="13827" max="13827" width="37" style="32" customWidth="1"/>
    <col min="13828" max="13833" width="7.28515625" style="32" customWidth="1"/>
    <col min="13834" max="13834" width="9.5703125" style="32" customWidth="1"/>
    <col min="13835" max="13835" width="10.28515625" style="32" customWidth="1"/>
    <col min="13836" max="13836" width="13" style="32" customWidth="1"/>
    <col min="13837" max="13837" width="14.5703125" style="32" customWidth="1"/>
    <col min="13838" max="14080" width="9.140625" style="32"/>
    <col min="14081" max="14081" width="4.5703125" style="32" customWidth="1"/>
    <col min="14082" max="14082" width="9.7109375" style="32" customWidth="1"/>
    <col min="14083" max="14083" width="37" style="32" customWidth="1"/>
    <col min="14084" max="14089" width="7.28515625" style="32" customWidth="1"/>
    <col min="14090" max="14090" width="9.5703125" style="32" customWidth="1"/>
    <col min="14091" max="14091" width="10.28515625" style="32" customWidth="1"/>
    <col min="14092" max="14092" width="13" style="32" customWidth="1"/>
    <col min="14093" max="14093" width="14.5703125" style="32" customWidth="1"/>
    <col min="14094" max="14336" width="9.140625" style="32"/>
    <col min="14337" max="14337" width="4.5703125" style="32" customWidth="1"/>
    <col min="14338" max="14338" width="9.7109375" style="32" customWidth="1"/>
    <col min="14339" max="14339" width="37" style="32" customWidth="1"/>
    <col min="14340" max="14345" width="7.28515625" style="32" customWidth="1"/>
    <col min="14346" max="14346" width="9.5703125" style="32" customWidth="1"/>
    <col min="14347" max="14347" width="10.28515625" style="32" customWidth="1"/>
    <col min="14348" max="14348" width="13" style="32" customWidth="1"/>
    <col min="14349" max="14349" width="14.5703125" style="32" customWidth="1"/>
    <col min="14350" max="14592" width="9.140625" style="32"/>
    <col min="14593" max="14593" width="4.5703125" style="32" customWidth="1"/>
    <col min="14594" max="14594" width="9.7109375" style="32" customWidth="1"/>
    <col min="14595" max="14595" width="37" style="32" customWidth="1"/>
    <col min="14596" max="14601" width="7.28515625" style="32" customWidth="1"/>
    <col min="14602" max="14602" width="9.5703125" style="32" customWidth="1"/>
    <col min="14603" max="14603" width="10.28515625" style="32" customWidth="1"/>
    <col min="14604" max="14604" width="13" style="32" customWidth="1"/>
    <col min="14605" max="14605" width="14.5703125" style="32" customWidth="1"/>
    <col min="14606" max="14848" width="9.140625" style="32"/>
    <col min="14849" max="14849" width="4.5703125" style="32" customWidth="1"/>
    <col min="14850" max="14850" width="9.7109375" style="32" customWidth="1"/>
    <col min="14851" max="14851" width="37" style="32" customWidth="1"/>
    <col min="14852" max="14857" width="7.28515625" style="32" customWidth="1"/>
    <col min="14858" max="14858" width="9.5703125" style="32" customWidth="1"/>
    <col min="14859" max="14859" width="10.28515625" style="32" customWidth="1"/>
    <col min="14860" max="14860" width="13" style="32" customWidth="1"/>
    <col min="14861" max="14861" width="14.5703125" style="32" customWidth="1"/>
    <col min="14862" max="15104" width="9.140625" style="32"/>
    <col min="15105" max="15105" width="4.5703125" style="32" customWidth="1"/>
    <col min="15106" max="15106" width="9.7109375" style="32" customWidth="1"/>
    <col min="15107" max="15107" width="37" style="32" customWidth="1"/>
    <col min="15108" max="15113" width="7.28515625" style="32" customWidth="1"/>
    <col min="15114" max="15114" width="9.5703125" style="32" customWidth="1"/>
    <col min="15115" max="15115" width="10.28515625" style="32" customWidth="1"/>
    <col min="15116" max="15116" width="13" style="32" customWidth="1"/>
    <col min="15117" max="15117" width="14.5703125" style="32" customWidth="1"/>
    <col min="15118" max="15360" width="9.140625" style="32"/>
    <col min="15361" max="15361" width="4.5703125" style="32" customWidth="1"/>
    <col min="15362" max="15362" width="9.7109375" style="32" customWidth="1"/>
    <col min="15363" max="15363" width="37" style="32" customWidth="1"/>
    <col min="15364" max="15369" width="7.28515625" style="32" customWidth="1"/>
    <col min="15370" max="15370" width="9.5703125" style="32" customWidth="1"/>
    <col min="15371" max="15371" width="10.28515625" style="32" customWidth="1"/>
    <col min="15372" max="15372" width="13" style="32" customWidth="1"/>
    <col min="15373" max="15373" width="14.5703125" style="32" customWidth="1"/>
    <col min="15374" max="15616" width="9.140625" style="32"/>
    <col min="15617" max="15617" width="4.5703125" style="32" customWidth="1"/>
    <col min="15618" max="15618" width="9.7109375" style="32" customWidth="1"/>
    <col min="15619" max="15619" width="37" style="32" customWidth="1"/>
    <col min="15620" max="15625" width="7.28515625" style="32" customWidth="1"/>
    <col min="15626" max="15626" width="9.5703125" style="32" customWidth="1"/>
    <col min="15627" max="15627" width="10.28515625" style="32" customWidth="1"/>
    <col min="15628" max="15628" width="13" style="32" customWidth="1"/>
    <col min="15629" max="15629" width="14.5703125" style="32" customWidth="1"/>
    <col min="15630" max="15872" width="9.140625" style="32"/>
    <col min="15873" max="15873" width="4.5703125" style="32" customWidth="1"/>
    <col min="15874" max="15874" width="9.7109375" style="32" customWidth="1"/>
    <col min="15875" max="15875" width="37" style="32" customWidth="1"/>
    <col min="15876" max="15881" width="7.28515625" style="32" customWidth="1"/>
    <col min="15882" max="15882" width="9.5703125" style="32" customWidth="1"/>
    <col min="15883" max="15883" width="10.28515625" style="32" customWidth="1"/>
    <col min="15884" max="15884" width="13" style="32" customWidth="1"/>
    <col min="15885" max="15885" width="14.5703125" style="32" customWidth="1"/>
    <col min="15886" max="16128" width="9.140625" style="32"/>
    <col min="16129" max="16129" width="4.5703125" style="32" customWidth="1"/>
    <col min="16130" max="16130" width="9.7109375" style="32" customWidth="1"/>
    <col min="16131" max="16131" width="37" style="32" customWidth="1"/>
    <col min="16132" max="16137" width="7.28515625" style="32" customWidth="1"/>
    <col min="16138" max="16138" width="9.5703125" style="32" customWidth="1"/>
    <col min="16139" max="16139" width="10.28515625" style="32" customWidth="1"/>
    <col min="16140" max="16140" width="13" style="32" customWidth="1"/>
    <col min="16141" max="16141" width="14.5703125" style="32" customWidth="1"/>
    <col min="16142" max="16384" width="9.140625" style="32"/>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409.5" x14ac:dyDescent="0.2">
      <c r="A2" s="35">
        <v>1</v>
      </c>
      <c r="B2" s="36" t="s">
        <v>300</v>
      </c>
      <c r="C2" s="35" t="s">
        <v>301</v>
      </c>
      <c r="D2" s="36">
        <v>1</v>
      </c>
      <c r="E2" s="35" t="s">
        <v>96</v>
      </c>
      <c r="F2" s="35">
        <v>50</v>
      </c>
      <c r="G2" s="41">
        <v>0</v>
      </c>
      <c r="H2" s="41">
        <v>0</v>
      </c>
      <c r="I2" s="41">
        <v>0</v>
      </c>
      <c r="J2" s="44">
        <f>ROUND(G2*D2,0)</f>
        <v>0</v>
      </c>
      <c r="K2" s="44">
        <f>ROUND((H2+I2)*D2,0)</f>
        <v>0</v>
      </c>
      <c r="L2" s="37"/>
      <c r="M2" s="37"/>
    </row>
    <row r="3" spans="1:13" s="38" customFormat="1" ht="14.25" x14ac:dyDescent="0.2">
      <c r="C3" s="38" t="s">
        <v>57</v>
      </c>
      <c r="G3" s="42"/>
      <c r="H3" s="42"/>
      <c r="I3" s="42"/>
      <c r="J3" s="45">
        <f>ROUND(SUM(J2:J2),0)</f>
        <v>0</v>
      </c>
      <c r="K3" s="45">
        <f>ROUND(SUM(K2:K2),0)</f>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27" sqref="D27"/>
    </sheetView>
  </sheetViews>
  <sheetFormatPr defaultRowHeight="12.75" x14ac:dyDescent="0.2"/>
  <cols>
    <col min="1" max="1" width="47.28515625" style="32" customWidth="1"/>
    <col min="2" max="2" width="11.85546875" style="32" customWidth="1"/>
    <col min="3" max="4" width="15.42578125" style="43" customWidth="1"/>
    <col min="5" max="256" width="9.140625" style="32"/>
    <col min="257" max="257" width="47.28515625" style="32" customWidth="1"/>
    <col min="258" max="258" width="11.85546875" style="32" customWidth="1"/>
    <col min="259" max="260" width="15.42578125" style="32" customWidth="1"/>
    <col min="261" max="512" width="9.140625" style="32"/>
    <col min="513" max="513" width="47.28515625" style="32" customWidth="1"/>
    <col min="514" max="514" width="11.85546875" style="32" customWidth="1"/>
    <col min="515" max="516" width="15.42578125" style="32" customWidth="1"/>
    <col min="517" max="768" width="9.140625" style="32"/>
    <col min="769" max="769" width="47.28515625" style="32" customWidth="1"/>
    <col min="770" max="770" width="11.85546875" style="32" customWidth="1"/>
    <col min="771" max="772" width="15.42578125" style="32" customWidth="1"/>
    <col min="773" max="1024" width="9.140625" style="32"/>
    <col min="1025" max="1025" width="47.28515625" style="32" customWidth="1"/>
    <col min="1026" max="1026" width="11.85546875" style="32" customWidth="1"/>
    <col min="1027" max="1028" width="15.42578125" style="32" customWidth="1"/>
    <col min="1029" max="1280" width="9.140625" style="32"/>
    <col min="1281" max="1281" width="47.28515625" style="32" customWidth="1"/>
    <col min="1282" max="1282" width="11.85546875" style="32" customWidth="1"/>
    <col min="1283" max="1284" width="15.42578125" style="32" customWidth="1"/>
    <col min="1285" max="1536" width="9.140625" style="32"/>
    <col min="1537" max="1537" width="47.28515625" style="32" customWidth="1"/>
    <col min="1538" max="1538" width="11.85546875" style="32" customWidth="1"/>
    <col min="1539" max="1540" width="15.42578125" style="32" customWidth="1"/>
    <col min="1541" max="1792" width="9.140625" style="32"/>
    <col min="1793" max="1793" width="47.28515625" style="32" customWidth="1"/>
    <col min="1794" max="1794" width="11.85546875" style="32" customWidth="1"/>
    <col min="1795" max="1796" width="15.42578125" style="32" customWidth="1"/>
    <col min="1797" max="2048" width="9.140625" style="32"/>
    <col min="2049" max="2049" width="47.28515625" style="32" customWidth="1"/>
    <col min="2050" max="2050" width="11.85546875" style="32" customWidth="1"/>
    <col min="2051" max="2052" width="15.42578125" style="32" customWidth="1"/>
    <col min="2053" max="2304" width="9.140625" style="32"/>
    <col min="2305" max="2305" width="47.28515625" style="32" customWidth="1"/>
    <col min="2306" max="2306" width="11.85546875" style="32" customWidth="1"/>
    <col min="2307" max="2308" width="15.42578125" style="32" customWidth="1"/>
    <col min="2309" max="2560" width="9.140625" style="32"/>
    <col min="2561" max="2561" width="47.28515625" style="32" customWidth="1"/>
    <col min="2562" max="2562" width="11.85546875" style="32" customWidth="1"/>
    <col min="2563" max="2564" width="15.42578125" style="32" customWidth="1"/>
    <col min="2565" max="2816" width="9.140625" style="32"/>
    <col min="2817" max="2817" width="47.28515625" style="32" customWidth="1"/>
    <col min="2818" max="2818" width="11.85546875" style="32" customWidth="1"/>
    <col min="2819" max="2820" width="15.42578125" style="32" customWidth="1"/>
    <col min="2821" max="3072" width="9.140625" style="32"/>
    <col min="3073" max="3073" width="47.28515625" style="32" customWidth="1"/>
    <col min="3074" max="3074" width="11.85546875" style="32" customWidth="1"/>
    <col min="3075" max="3076" width="15.42578125" style="32" customWidth="1"/>
    <col min="3077" max="3328" width="9.140625" style="32"/>
    <col min="3329" max="3329" width="47.28515625" style="32" customWidth="1"/>
    <col min="3330" max="3330" width="11.85546875" style="32" customWidth="1"/>
    <col min="3331" max="3332" width="15.42578125" style="32" customWidth="1"/>
    <col min="3333" max="3584" width="9.140625" style="32"/>
    <col min="3585" max="3585" width="47.28515625" style="32" customWidth="1"/>
    <col min="3586" max="3586" width="11.85546875" style="32" customWidth="1"/>
    <col min="3587" max="3588" width="15.42578125" style="32" customWidth="1"/>
    <col min="3589" max="3840" width="9.140625" style="32"/>
    <col min="3841" max="3841" width="47.28515625" style="32" customWidth="1"/>
    <col min="3842" max="3842" width="11.85546875" style="32" customWidth="1"/>
    <col min="3843" max="3844" width="15.42578125" style="32" customWidth="1"/>
    <col min="3845" max="4096" width="9.140625" style="32"/>
    <col min="4097" max="4097" width="47.28515625" style="32" customWidth="1"/>
    <col min="4098" max="4098" width="11.85546875" style="32" customWidth="1"/>
    <col min="4099" max="4100" width="15.42578125" style="32" customWidth="1"/>
    <col min="4101" max="4352" width="9.140625" style="32"/>
    <col min="4353" max="4353" width="47.28515625" style="32" customWidth="1"/>
    <col min="4354" max="4354" width="11.85546875" style="32" customWidth="1"/>
    <col min="4355" max="4356" width="15.42578125" style="32" customWidth="1"/>
    <col min="4357" max="4608" width="9.140625" style="32"/>
    <col min="4609" max="4609" width="47.28515625" style="32" customWidth="1"/>
    <col min="4610" max="4610" width="11.85546875" style="32" customWidth="1"/>
    <col min="4611" max="4612" width="15.42578125" style="32" customWidth="1"/>
    <col min="4613" max="4864" width="9.140625" style="32"/>
    <col min="4865" max="4865" width="47.28515625" style="32" customWidth="1"/>
    <col min="4866" max="4866" width="11.85546875" style="32" customWidth="1"/>
    <col min="4867" max="4868" width="15.42578125" style="32" customWidth="1"/>
    <col min="4869" max="5120" width="9.140625" style="32"/>
    <col min="5121" max="5121" width="47.28515625" style="32" customWidth="1"/>
    <col min="5122" max="5122" width="11.85546875" style="32" customWidth="1"/>
    <col min="5123" max="5124" width="15.42578125" style="32" customWidth="1"/>
    <col min="5125" max="5376" width="9.140625" style="32"/>
    <col min="5377" max="5377" width="47.28515625" style="32" customWidth="1"/>
    <col min="5378" max="5378" width="11.85546875" style="32" customWidth="1"/>
    <col min="5379" max="5380" width="15.42578125" style="32" customWidth="1"/>
    <col min="5381" max="5632" width="9.140625" style="32"/>
    <col min="5633" max="5633" width="47.28515625" style="32" customWidth="1"/>
    <col min="5634" max="5634" width="11.85546875" style="32" customWidth="1"/>
    <col min="5635" max="5636" width="15.42578125" style="32" customWidth="1"/>
    <col min="5637" max="5888" width="9.140625" style="32"/>
    <col min="5889" max="5889" width="47.28515625" style="32" customWidth="1"/>
    <col min="5890" max="5890" width="11.85546875" style="32" customWidth="1"/>
    <col min="5891" max="5892" width="15.42578125" style="32" customWidth="1"/>
    <col min="5893" max="6144" width="9.140625" style="32"/>
    <col min="6145" max="6145" width="47.28515625" style="32" customWidth="1"/>
    <col min="6146" max="6146" width="11.85546875" style="32" customWidth="1"/>
    <col min="6147" max="6148" width="15.42578125" style="32" customWidth="1"/>
    <col min="6149" max="6400" width="9.140625" style="32"/>
    <col min="6401" max="6401" width="47.28515625" style="32" customWidth="1"/>
    <col min="6402" max="6402" width="11.85546875" style="32" customWidth="1"/>
    <col min="6403" max="6404" width="15.42578125" style="32" customWidth="1"/>
    <col min="6405" max="6656" width="9.140625" style="32"/>
    <col min="6657" max="6657" width="47.28515625" style="32" customWidth="1"/>
    <col min="6658" max="6658" width="11.85546875" style="32" customWidth="1"/>
    <col min="6659" max="6660" width="15.42578125" style="32" customWidth="1"/>
    <col min="6661" max="6912" width="9.140625" style="32"/>
    <col min="6913" max="6913" width="47.28515625" style="32" customWidth="1"/>
    <col min="6914" max="6914" width="11.85546875" style="32" customWidth="1"/>
    <col min="6915" max="6916" width="15.42578125" style="32" customWidth="1"/>
    <col min="6917" max="7168" width="9.140625" style="32"/>
    <col min="7169" max="7169" width="47.28515625" style="32" customWidth="1"/>
    <col min="7170" max="7170" width="11.85546875" style="32" customWidth="1"/>
    <col min="7171" max="7172" width="15.42578125" style="32" customWidth="1"/>
    <col min="7173" max="7424" width="9.140625" style="32"/>
    <col min="7425" max="7425" width="47.28515625" style="32" customWidth="1"/>
    <col min="7426" max="7426" width="11.85546875" style="32" customWidth="1"/>
    <col min="7427" max="7428" width="15.42578125" style="32" customWidth="1"/>
    <col min="7429" max="7680" width="9.140625" style="32"/>
    <col min="7681" max="7681" width="47.28515625" style="32" customWidth="1"/>
    <col min="7682" max="7682" width="11.85546875" style="32" customWidth="1"/>
    <col min="7683" max="7684" width="15.42578125" style="32" customWidth="1"/>
    <col min="7685" max="7936" width="9.140625" style="32"/>
    <col min="7937" max="7937" width="47.28515625" style="32" customWidth="1"/>
    <col min="7938" max="7938" width="11.85546875" style="32" customWidth="1"/>
    <col min="7939" max="7940" width="15.42578125" style="32" customWidth="1"/>
    <col min="7941" max="8192" width="9.140625" style="32"/>
    <col min="8193" max="8193" width="47.28515625" style="32" customWidth="1"/>
    <col min="8194" max="8194" width="11.85546875" style="32" customWidth="1"/>
    <col min="8195" max="8196" width="15.42578125" style="32" customWidth="1"/>
    <col min="8197" max="8448" width="9.140625" style="32"/>
    <col min="8449" max="8449" width="47.28515625" style="32" customWidth="1"/>
    <col min="8450" max="8450" width="11.85546875" style="32" customWidth="1"/>
    <col min="8451" max="8452" width="15.42578125" style="32" customWidth="1"/>
    <col min="8453" max="8704" width="9.140625" style="32"/>
    <col min="8705" max="8705" width="47.28515625" style="32" customWidth="1"/>
    <col min="8706" max="8706" width="11.85546875" style="32" customWidth="1"/>
    <col min="8707" max="8708" width="15.42578125" style="32" customWidth="1"/>
    <col min="8709" max="8960" width="9.140625" style="32"/>
    <col min="8961" max="8961" width="47.28515625" style="32" customWidth="1"/>
    <col min="8962" max="8962" width="11.85546875" style="32" customWidth="1"/>
    <col min="8963" max="8964" width="15.42578125" style="32" customWidth="1"/>
    <col min="8965" max="9216" width="9.140625" style="32"/>
    <col min="9217" max="9217" width="47.28515625" style="32" customWidth="1"/>
    <col min="9218" max="9218" width="11.85546875" style="32" customWidth="1"/>
    <col min="9219" max="9220" width="15.42578125" style="32" customWidth="1"/>
    <col min="9221" max="9472" width="9.140625" style="32"/>
    <col min="9473" max="9473" width="47.28515625" style="32" customWidth="1"/>
    <col min="9474" max="9474" width="11.85546875" style="32" customWidth="1"/>
    <col min="9475" max="9476" width="15.42578125" style="32" customWidth="1"/>
    <col min="9477" max="9728" width="9.140625" style="32"/>
    <col min="9729" max="9729" width="47.28515625" style="32" customWidth="1"/>
    <col min="9730" max="9730" width="11.85546875" style="32" customWidth="1"/>
    <col min="9731" max="9732" width="15.42578125" style="32" customWidth="1"/>
    <col min="9733" max="9984" width="9.140625" style="32"/>
    <col min="9985" max="9985" width="47.28515625" style="32" customWidth="1"/>
    <col min="9986" max="9986" width="11.85546875" style="32" customWidth="1"/>
    <col min="9987" max="9988" width="15.42578125" style="32" customWidth="1"/>
    <col min="9989" max="10240" width="9.140625" style="32"/>
    <col min="10241" max="10241" width="47.28515625" style="32" customWidth="1"/>
    <col min="10242" max="10242" width="11.85546875" style="32" customWidth="1"/>
    <col min="10243" max="10244" width="15.42578125" style="32" customWidth="1"/>
    <col min="10245" max="10496" width="9.140625" style="32"/>
    <col min="10497" max="10497" width="47.28515625" style="32" customWidth="1"/>
    <col min="10498" max="10498" width="11.85546875" style="32" customWidth="1"/>
    <col min="10499" max="10500" width="15.42578125" style="32" customWidth="1"/>
    <col min="10501" max="10752" width="9.140625" style="32"/>
    <col min="10753" max="10753" width="47.28515625" style="32" customWidth="1"/>
    <col min="10754" max="10754" width="11.85546875" style="32" customWidth="1"/>
    <col min="10755" max="10756" width="15.42578125" style="32" customWidth="1"/>
    <col min="10757" max="11008" width="9.140625" style="32"/>
    <col min="11009" max="11009" width="47.28515625" style="32" customWidth="1"/>
    <col min="11010" max="11010" width="11.85546875" style="32" customWidth="1"/>
    <col min="11011" max="11012" width="15.42578125" style="32" customWidth="1"/>
    <col min="11013" max="11264" width="9.140625" style="32"/>
    <col min="11265" max="11265" width="47.28515625" style="32" customWidth="1"/>
    <col min="11266" max="11266" width="11.85546875" style="32" customWidth="1"/>
    <col min="11267" max="11268" width="15.42578125" style="32" customWidth="1"/>
    <col min="11269" max="11520" width="9.140625" style="32"/>
    <col min="11521" max="11521" width="47.28515625" style="32" customWidth="1"/>
    <col min="11522" max="11522" width="11.85546875" style="32" customWidth="1"/>
    <col min="11523" max="11524" width="15.42578125" style="32" customWidth="1"/>
    <col min="11525" max="11776" width="9.140625" style="32"/>
    <col min="11777" max="11777" width="47.28515625" style="32" customWidth="1"/>
    <col min="11778" max="11778" width="11.85546875" style="32" customWidth="1"/>
    <col min="11779" max="11780" width="15.42578125" style="32" customWidth="1"/>
    <col min="11781" max="12032" width="9.140625" style="32"/>
    <col min="12033" max="12033" width="47.28515625" style="32" customWidth="1"/>
    <col min="12034" max="12034" width="11.85546875" style="32" customWidth="1"/>
    <col min="12035" max="12036" width="15.42578125" style="32" customWidth="1"/>
    <col min="12037" max="12288" width="9.140625" style="32"/>
    <col min="12289" max="12289" width="47.28515625" style="32" customWidth="1"/>
    <col min="12290" max="12290" width="11.85546875" style="32" customWidth="1"/>
    <col min="12291" max="12292" width="15.42578125" style="32" customWidth="1"/>
    <col min="12293" max="12544" width="9.140625" style="32"/>
    <col min="12545" max="12545" width="47.28515625" style="32" customWidth="1"/>
    <col min="12546" max="12546" width="11.85546875" style="32" customWidth="1"/>
    <col min="12547" max="12548" width="15.42578125" style="32" customWidth="1"/>
    <col min="12549" max="12800" width="9.140625" style="32"/>
    <col min="12801" max="12801" width="47.28515625" style="32" customWidth="1"/>
    <col min="12802" max="12802" width="11.85546875" style="32" customWidth="1"/>
    <col min="12803" max="12804" width="15.42578125" style="32" customWidth="1"/>
    <col min="12805" max="13056" width="9.140625" style="32"/>
    <col min="13057" max="13057" width="47.28515625" style="32" customWidth="1"/>
    <col min="13058" max="13058" width="11.85546875" style="32" customWidth="1"/>
    <col min="13059" max="13060" width="15.42578125" style="32" customWidth="1"/>
    <col min="13061" max="13312" width="9.140625" style="32"/>
    <col min="13313" max="13313" width="47.28515625" style="32" customWidth="1"/>
    <col min="13314" max="13314" width="11.85546875" style="32" customWidth="1"/>
    <col min="13315" max="13316" width="15.42578125" style="32" customWidth="1"/>
    <col min="13317" max="13568" width="9.140625" style="32"/>
    <col min="13569" max="13569" width="47.28515625" style="32" customWidth="1"/>
    <col min="13570" max="13570" width="11.85546875" style="32" customWidth="1"/>
    <col min="13571" max="13572" width="15.42578125" style="32" customWidth="1"/>
    <col min="13573" max="13824" width="9.140625" style="32"/>
    <col min="13825" max="13825" width="47.28515625" style="32" customWidth="1"/>
    <col min="13826" max="13826" width="11.85546875" style="32" customWidth="1"/>
    <col min="13827" max="13828" width="15.42578125" style="32" customWidth="1"/>
    <col min="13829" max="14080" width="9.140625" style="32"/>
    <col min="14081" max="14081" width="47.28515625" style="32" customWidth="1"/>
    <col min="14082" max="14082" width="11.85546875" style="32" customWidth="1"/>
    <col min="14083" max="14084" width="15.42578125" style="32" customWidth="1"/>
    <col min="14085" max="14336" width="9.140625" style="32"/>
    <col min="14337" max="14337" width="47.28515625" style="32" customWidth="1"/>
    <col min="14338" max="14338" width="11.85546875" style="32" customWidth="1"/>
    <col min="14339" max="14340" width="15.42578125" style="32" customWidth="1"/>
    <col min="14341" max="14592" width="9.140625" style="32"/>
    <col min="14593" max="14593" width="47.28515625" style="32" customWidth="1"/>
    <col min="14594" max="14594" width="11.85546875" style="32" customWidth="1"/>
    <col min="14595" max="14596" width="15.42578125" style="32" customWidth="1"/>
    <col min="14597" max="14848" width="9.140625" style="32"/>
    <col min="14849" max="14849" width="47.28515625" style="32" customWidth="1"/>
    <col min="14850" max="14850" width="11.85546875" style="32" customWidth="1"/>
    <col min="14851" max="14852" width="15.42578125" style="32" customWidth="1"/>
    <col min="14853" max="15104" width="9.140625" style="32"/>
    <col min="15105" max="15105" width="47.28515625" style="32" customWidth="1"/>
    <col min="15106" max="15106" width="11.85546875" style="32" customWidth="1"/>
    <col min="15107" max="15108" width="15.42578125" style="32" customWidth="1"/>
    <col min="15109" max="15360" width="9.140625" style="32"/>
    <col min="15361" max="15361" width="47.28515625" style="32" customWidth="1"/>
    <col min="15362" max="15362" width="11.85546875" style="32" customWidth="1"/>
    <col min="15363" max="15364" width="15.42578125" style="32" customWidth="1"/>
    <col min="15365" max="15616" width="9.140625" style="32"/>
    <col min="15617" max="15617" width="47.28515625" style="32" customWidth="1"/>
    <col min="15618" max="15618" width="11.85546875" style="32" customWidth="1"/>
    <col min="15619" max="15620" width="15.42578125" style="32" customWidth="1"/>
    <col min="15621" max="15872" width="9.140625" style="32"/>
    <col min="15873" max="15873" width="47.28515625" style="32" customWidth="1"/>
    <col min="15874" max="15874" width="11.85546875" style="32" customWidth="1"/>
    <col min="15875" max="15876" width="15.42578125" style="32" customWidth="1"/>
    <col min="15877" max="16128" width="9.140625" style="32"/>
    <col min="16129" max="16129" width="47.28515625" style="32" customWidth="1"/>
    <col min="16130" max="16130" width="11.85546875" style="32" customWidth="1"/>
    <col min="16131" max="16132" width="15.42578125" style="32" customWidth="1"/>
    <col min="16133" max="16384" width="9.140625" style="32"/>
  </cols>
  <sheetData>
    <row r="1" spans="1:9" x14ac:dyDescent="0.2">
      <c r="A1" s="155" t="s">
        <v>272</v>
      </c>
      <c r="B1" s="155"/>
      <c r="C1" s="155"/>
      <c r="D1" s="155"/>
      <c r="E1" s="155"/>
      <c r="F1" s="155"/>
      <c r="G1" s="155"/>
      <c r="H1" s="155"/>
      <c r="I1" s="155"/>
    </row>
    <row r="2" spans="1:9" x14ac:dyDescent="0.2">
      <c r="A2" s="155" t="s">
        <v>28</v>
      </c>
      <c r="B2" s="155"/>
      <c r="C2" s="155"/>
      <c r="D2" s="155"/>
      <c r="E2" s="155"/>
      <c r="F2" s="155"/>
      <c r="G2" s="155"/>
      <c r="H2" s="155"/>
      <c r="I2" s="155"/>
    </row>
    <row r="3" spans="1:9" x14ac:dyDescent="0.2">
      <c r="A3" s="156" t="s">
        <v>23</v>
      </c>
      <c r="B3" s="156"/>
      <c r="C3" s="156"/>
      <c r="D3" s="156"/>
      <c r="E3" s="156"/>
      <c r="F3" s="156"/>
      <c r="G3" s="156"/>
      <c r="H3" s="156"/>
      <c r="I3" s="156"/>
    </row>
    <row r="4" spans="1:9" s="102" customFormat="1" ht="76.5" x14ac:dyDescent="0.2">
      <c r="A4" s="74" t="s">
        <v>424</v>
      </c>
      <c r="B4" s="113"/>
      <c r="C4" s="113"/>
      <c r="D4" s="113"/>
      <c r="E4" s="113"/>
      <c r="F4" s="113"/>
      <c r="G4" s="113"/>
      <c r="H4" s="113"/>
      <c r="I4" s="113"/>
    </row>
    <row r="5" spans="1:9" s="102" customFormat="1" ht="63.75" x14ac:dyDescent="0.2">
      <c r="A5" s="71" t="s">
        <v>381</v>
      </c>
      <c r="B5" s="113"/>
      <c r="C5" s="113"/>
      <c r="D5" s="113"/>
      <c r="E5" s="113"/>
      <c r="F5" s="113"/>
      <c r="G5" s="113"/>
      <c r="H5" s="113"/>
      <c r="I5" s="113"/>
    </row>
    <row r="7" spans="1:9" ht="18.75" x14ac:dyDescent="0.2">
      <c r="A7" s="163" t="s">
        <v>3</v>
      </c>
      <c r="B7" s="163"/>
      <c r="C7" s="163"/>
      <c r="D7" s="163"/>
    </row>
    <row r="8" spans="1:9" x14ac:dyDescent="0.2">
      <c r="A8" s="47" t="s">
        <v>0</v>
      </c>
      <c r="B8" s="48"/>
      <c r="C8" s="49" t="s">
        <v>1</v>
      </c>
      <c r="D8" s="49" t="s">
        <v>2</v>
      </c>
    </row>
    <row r="9" spans="1:9" x14ac:dyDescent="0.2">
      <c r="A9" s="50" t="s">
        <v>4</v>
      </c>
      <c r="B9" s="50"/>
      <c r="C9" s="51">
        <f>ROUND('54 víz 00'!C5,0)</f>
        <v>0</v>
      </c>
      <c r="D9" s="51">
        <f>ROUND('54 víz 00'!D5,0)</f>
        <v>0</v>
      </c>
    </row>
    <row r="10" spans="1:9" x14ac:dyDescent="0.2">
      <c r="A10" s="52" t="s">
        <v>5</v>
      </c>
      <c r="B10" s="53">
        <v>0</v>
      </c>
      <c r="C10" s="54">
        <v>0</v>
      </c>
      <c r="D10" s="54">
        <v>0</v>
      </c>
    </row>
    <row r="11" spans="1:9" x14ac:dyDescent="0.2">
      <c r="A11" s="50" t="s">
        <v>6</v>
      </c>
      <c r="B11" s="50"/>
      <c r="C11" s="55">
        <f>C9</f>
        <v>0</v>
      </c>
      <c r="D11" s="55">
        <f>D9</f>
        <v>0</v>
      </c>
    </row>
    <row r="12" spans="1:9" x14ac:dyDescent="0.2">
      <c r="A12" s="50" t="s">
        <v>7</v>
      </c>
      <c r="B12" s="50"/>
      <c r="C12" s="55">
        <f>C9</f>
        <v>0</v>
      </c>
      <c r="D12" s="55">
        <v>0</v>
      </c>
    </row>
    <row r="13" spans="1:9" x14ac:dyDescent="0.2">
      <c r="A13" s="52" t="s">
        <v>8</v>
      </c>
      <c r="B13" s="53">
        <v>0</v>
      </c>
      <c r="C13" s="54">
        <v>0</v>
      </c>
      <c r="D13" s="54">
        <v>0</v>
      </c>
    </row>
    <row r="14" spans="1:9" x14ac:dyDescent="0.2">
      <c r="A14" s="50" t="s">
        <v>9</v>
      </c>
      <c r="B14" s="50"/>
      <c r="C14" s="55">
        <f>C12</f>
        <v>0</v>
      </c>
      <c r="D14" s="55">
        <v>0</v>
      </c>
    </row>
    <row r="15" spans="1:9" x14ac:dyDescent="0.2">
      <c r="A15" s="52" t="s">
        <v>10</v>
      </c>
      <c r="B15" s="53">
        <v>0</v>
      </c>
      <c r="C15" s="54">
        <v>0</v>
      </c>
      <c r="D15" s="54">
        <v>0</v>
      </c>
    </row>
    <row r="16" spans="1:9" x14ac:dyDescent="0.2">
      <c r="A16" s="50" t="s">
        <v>11</v>
      </c>
      <c r="B16" s="50"/>
      <c r="C16" s="55">
        <v>0</v>
      </c>
      <c r="D16" s="55">
        <f>D11</f>
        <v>0</v>
      </c>
    </row>
    <row r="17" spans="1:4" x14ac:dyDescent="0.2">
      <c r="A17" s="52" t="s">
        <v>12</v>
      </c>
      <c r="B17" s="53">
        <v>0</v>
      </c>
      <c r="C17" s="54">
        <v>0</v>
      </c>
      <c r="D17" s="54">
        <v>0</v>
      </c>
    </row>
    <row r="18" spans="1:4" x14ac:dyDescent="0.2">
      <c r="A18" s="50" t="s">
        <v>13</v>
      </c>
      <c r="B18" s="50"/>
      <c r="C18" s="161">
        <f>C14+D16</f>
        <v>0</v>
      </c>
      <c r="D18" s="161"/>
    </row>
    <row r="19" spans="1:4" x14ac:dyDescent="0.2">
      <c r="A19" s="52" t="s">
        <v>14</v>
      </c>
      <c r="B19" s="53">
        <v>0.05</v>
      </c>
      <c r="C19" s="164">
        <f>C18*B19</f>
        <v>0</v>
      </c>
      <c r="D19" s="164"/>
    </row>
    <row r="20" spans="1:4" x14ac:dyDescent="0.2">
      <c r="A20" s="50" t="s">
        <v>15</v>
      </c>
      <c r="B20" s="50"/>
    </row>
    <row r="21" spans="1:4" x14ac:dyDescent="0.2">
      <c r="A21" s="50" t="s">
        <v>16</v>
      </c>
      <c r="B21" s="50"/>
      <c r="C21" s="161">
        <f>C18+C19</f>
        <v>0</v>
      </c>
      <c r="D21" s="161"/>
    </row>
    <row r="22" spans="1:4" x14ac:dyDescent="0.2">
      <c r="A22" s="52" t="s">
        <v>17</v>
      </c>
      <c r="B22" s="53">
        <v>0.27</v>
      </c>
      <c r="C22" s="161">
        <f>C21*B22</f>
        <v>0</v>
      </c>
      <c r="D22" s="161"/>
    </row>
    <row r="23" spans="1:4" ht="14.25" x14ac:dyDescent="0.2">
      <c r="A23" s="56" t="s">
        <v>18</v>
      </c>
      <c r="B23" s="56"/>
      <c r="C23" s="162">
        <f>C21+C22</f>
        <v>0</v>
      </c>
      <c r="D23" s="162"/>
    </row>
    <row r="26" spans="1:4" x14ac:dyDescent="0.2">
      <c r="C26" s="72" t="s">
        <v>382</v>
      </c>
      <c r="D26" s="73">
        <v>43032</v>
      </c>
    </row>
  </sheetData>
  <mergeCells count="9">
    <mergeCell ref="C21:D21"/>
    <mergeCell ref="C22:D22"/>
    <mergeCell ref="C23:D23"/>
    <mergeCell ref="A1:I1"/>
    <mergeCell ref="A2:I2"/>
    <mergeCell ref="A3:I3"/>
    <mergeCell ref="A7:D7"/>
    <mergeCell ref="C18:D18"/>
    <mergeCell ref="C19:D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11" sqref="E11"/>
    </sheetView>
  </sheetViews>
  <sheetFormatPr defaultRowHeight="12.75" x14ac:dyDescent="0.2"/>
  <cols>
    <col min="1" max="1" width="6.140625" style="32" customWidth="1"/>
    <col min="2" max="2" width="39" style="32" customWidth="1"/>
    <col min="3" max="4" width="14.42578125" style="61" customWidth="1"/>
    <col min="5" max="256" width="9.140625" style="32"/>
    <col min="257" max="257" width="6.140625" style="32" customWidth="1"/>
    <col min="258" max="258" width="39" style="32" customWidth="1"/>
    <col min="259" max="260" width="14.42578125" style="32" customWidth="1"/>
    <col min="261" max="512" width="9.140625" style="32"/>
    <col min="513" max="513" width="6.140625" style="32" customWidth="1"/>
    <col min="514" max="514" width="39" style="32" customWidth="1"/>
    <col min="515" max="516" width="14.42578125" style="32" customWidth="1"/>
    <col min="517" max="768" width="9.140625" style="32"/>
    <col min="769" max="769" width="6.140625" style="32" customWidth="1"/>
    <col min="770" max="770" width="39" style="32" customWidth="1"/>
    <col min="771" max="772" width="14.42578125" style="32" customWidth="1"/>
    <col min="773" max="1024" width="9.140625" style="32"/>
    <col min="1025" max="1025" width="6.140625" style="32" customWidth="1"/>
    <col min="1026" max="1026" width="39" style="32" customWidth="1"/>
    <col min="1027" max="1028" width="14.42578125" style="32" customWidth="1"/>
    <col min="1029" max="1280" width="9.140625" style="32"/>
    <col min="1281" max="1281" width="6.140625" style="32" customWidth="1"/>
    <col min="1282" max="1282" width="39" style="32" customWidth="1"/>
    <col min="1283" max="1284" width="14.42578125" style="32" customWidth="1"/>
    <col min="1285" max="1536" width="9.140625" style="32"/>
    <col min="1537" max="1537" width="6.140625" style="32" customWidth="1"/>
    <col min="1538" max="1538" width="39" style="32" customWidth="1"/>
    <col min="1539" max="1540" width="14.42578125" style="32" customWidth="1"/>
    <col min="1541" max="1792" width="9.140625" style="32"/>
    <col min="1793" max="1793" width="6.140625" style="32" customWidth="1"/>
    <col min="1794" max="1794" width="39" style="32" customWidth="1"/>
    <col min="1795" max="1796" width="14.42578125" style="32" customWidth="1"/>
    <col min="1797" max="2048" width="9.140625" style="32"/>
    <col min="2049" max="2049" width="6.140625" style="32" customWidth="1"/>
    <col min="2050" max="2050" width="39" style="32" customWidth="1"/>
    <col min="2051" max="2052" width="14.42578125" style="32" customWidth="1"/>
    <col min="2053" max="2304" width="9.140625" style="32"/>
    <col min="2305" max="2305" width="6.140625" style="32" customWidth="1"/>
    <col min="2306" max="2306" width="39" style="32" customWidth="1"/>
    <col min="2307" max="2308" width="14.42578125" style="32" customWidth="1"/>
    <col min="2309" max="2560" width="9.140625" style="32"/>
    <col min="2561" max="2561" width="6.140625" style="32" customWidth="1"/>
    <col min="2562" max="2562" width="39" style="32" customWidth="1"/>
    <col min="2563" max="2564" width="14.42578125" style="32" customWidth="1"/>
    <col min="2565" max="2816" width="9.140625" style="32"/>
    <col min="2817" max="2817" width="6.140625" style="32" customWidth="1"/>
    <col min="2818" max="2818" width="39" style="32" customWidth="1"/>
    <col min="2819" max="2820" width="14.42578125" style="32" customWidth="1"/>
    <col min="2821" max="3072" width="9.140625" style="32"/>
    <col min="3073" max="3073" width="6.140625" style="32" customWidth="1"/>
    <col min="3074" max="3074" width="39" style="32" customWidth="1"/>
    <col min="3075" max="3076" width="14.42578125" style="32" customWidth="1"/>
    <col min="3077" max="3328" width="9.140625" style="32"/>
    <col min="3329" max="3329" width="6.140625" style="32" customWidth="1"/>
    <col min="3330" max="3330" width="39" style="32" customWidth="1"/>
    <col min="3331" max="3332" width="14.42578125" style="32" customWidth="1"/>
    <col min="3333" max="3584" width="9.140625" style="32"/>
    <col min="3585" max="3585" width="6.140625" style="32" customWidth="1"/>
    <col min="3586" max="3586" width="39" style="32" customWidth="1"/>
    <col min="3587" max="3588" width="14.42578125" style="32" customWidth="1"/>
    <col min="3589" max="3840" width="9.140625" style="32"/>
    <col min="3841" max="3841" width="6.140625" style="32" customWidth="1"/>
    <col min="3842" max="3842" width="39" style="32" customWidth="1"/>
    <col min="3843" max="3844" width="14.42578125" style="32" customWidth="1"/>
    <col min="3845" max="4096" width="9.140625" style="32"/>
    <col min="4097" max="4097" width="6.140625" style="32" customWidth="1"/>
    <col min="4098" max="4098" width="39" style="32" customWidth="1"/>
    <col min="4099" max="4100" width="14.42578125" style="32" customWidth="1"/>
    <col min="4101" max="4352" width="9.140625" style="32"/>
    <col min="4353" max="4353" width="6.140625" style="32" customWidth="1"/>
    <col min="4354" max="4354" width="39" style="32" customWidth="1"/>
    <col min="4355" max="4356" width="14.42578125" style="32" customWidth="1"/>
    <col min="4357" max="4608" width="9.140625" style="32"/>
    <col min="4609" max="4609" width="6.140625" style="32" customWidth="1"/>
    <col min="4610" max="4610" width="39" style="32" customWidth="1"/>
    <col min="4611" max="4612" width="14.42578125" style="32" customWidth="1"/>
    <col min="4613" max="4864" width="9.140625" style="32"/>
    <col min="4865" max="4865" width="6.140625" style="32" customWidth="1"/>
    <col min="4866" max="4866" width="39" style="32" customWidth="1"/>
    <col min="4867" max="4868" width="14.42578125" style="32" customWidth="1"/>
    <col min="4869" max="5120" width="9.140625" style="32"/>
    <col min="5121" max="5121" width="6.140625" style="32" customWidth="1"/>
    <col min="5122" max="5122" width="39" style="32" customWidth="1"/>
    <col min="5123" max="5124" width="14.42578125" style="32" customWidth="1"/>
    <col min="5125" max="5376" width="9.140625" style="32"/>
    <col min="5377" max="5377" width="6.140625" style="32" customWidth="1"/>
    <col min="5378" max="5378" width="39" style="32" customWidth="1"/>
    <col min="5379" max="5380" width="14.42578125" style="32" customWidth="1"/>
    <col min="5381" max="5632" width="9.140625" style="32"/>
    <col min="5633" max="5633" width="6.140625" style="32" customWidth="1"/>
    <col min="5634" max="5634" width="39" style="32" customWidth="1"/>
    <col min="5635" max="5636" width="14.42578125" style="32" customWidth="1"/>
    <col min="5637" max="5888" width="9.140625" style="32"/>
    <col min="5889" max="5889" width="6.140625" style="32" customWidth="1"/>
    <col min="5890" max="5890" width="39" style="32" customWidth="1"/>
    <col min="5891" max="5892" width="14.42578125" style="32" customWidth="1"/>
    <col min="5893" max="6144" width="9.140625" style="32"/>
    <col min="6145" max="6145" width="6.140625" style="32" customWidth="1"/>
    <col min="6146" max="6146" width="39" style="32" customWidth="1"/>
    <col min="6147" max="6148" width="14.42578125" style="32" customWidth="1"/>
    <col min="6149" max="6400" width="9.140625" style="32"/>
    <col min="6401" max="6401" width="6.140625" style="32" customWidth="1"/>
    <col min="6402" max="6402" width="39" style="32" customWidth="1"/>
    <col min="6403" max="6404" width="14.42578125" style="32" customWidth="1"/>
    <col min="6405" max="6656" width="9.140625" style="32"/>
    <col min="6657" max="6657" width="6.140625" style="32" customWidth="1"/>
    <col min="6658" max="6658" width="39" style="32" customWidth="1"/>
    <col min="6659" max="6660" width="14.42578125" style="32" customWidth="1"/>
    <col min="6661" max="6912" width="9.140625" style="32"/>
    <col min="6913" max="6913" width="6.140625" style="32" customWidth="1"/>
    <col min="6914" max="6914" width="39" style="32" customWidth="1"/>
    <col min="6915" max="6916" width="14.42578125" style="32" customWidth="1"/>
    <col min="6917" max="7168" width="9.140625" style="32"/>
    <col min="7169" max="7169" width="6.140625" style="32" customWidth="1"/>
    <col min="7170" max="7170" width="39" style="32" customWidth="1"/>
    <col min="7171" max="7172" width="14.42578125" style="32" customWidth="1"/>
    <col min="7173" max="7424" width="9.140625" style="32"/>
    <col min="7425" max="7425" width="6.140625" style="32" customWidth="1"/>
    <col min="7426" max="7426" width="39" style="32" customWidth="1"/>
    <col min="7427" max="7428" width="14.42578125" style="32" customWidth="1"/>
    <col min="7429" max="7680" width="9.140625" style="32"/>
    <col min="7681" max="7681" width="6.140625" style="32" customWidth="1"/>
    <col min="7682" max="7682" width="39" style="32" customWidth="1"/>
    <col min="7683" max="7684" width="14.42578125" style="32" customWidth="1"/>
    <col min="7685" max="7936" width="9.140625" style="32"/>
    <col min="7937" max="7937" width="6.140625" style="32" customWidth="1"/>
    <col min="7938" max="7938" width="39" style="32" customWidth="1"/>
    <col min="7939" max="7940" width="14.42578125" style="32" customWidth="1"/>
    <col min="7941" max="8192" width="9.140625" style="32"/>
    <col min="8193" max="8193" width="6.140625" style="32" customWidth="1"/>
    <col min="8194" max="8194" width="39" style="32" customWidth="1"/>
    <col min="8195" max="8196" width="14.42578125" style="32" customWidth="1"/>
    <col min="8197" max="8448" width="9.140625" style="32"/>
    <col min="8449" max="8449" width="6.140625" style="32" customWidth="1"/>
    <col min="8450" max="8450" width="39" style="32" customWidth="1"/>
    <col min="8451" max="8452" width="14.42578125" style="32" customWidth="1"/>
    <col min="8453" max="8704" width="9.140625" style="32"/>
    <col min="8705" max="8705" width="6.140625" style="32" customWidth="1"/>
    <col min="8706" max="8706" width="39" style="32" customWidth="1"/>
    <col min="8707" max="8708" width="14.42578125" style="32" customWidth="1"/>
    <col min="8709" max="8960" width="9.140625" style="32"/>
    <col min="8961" max="8961" width="6.140625" style="32" customWidth="1"/>
    <col min="8962" max="8962" width="39" style="32" customWidth="1"/>
    <col min="8963" max="8964" width="14.42578125" style="32" customWidth="1"/>
    <col min="8965" max="9216" width="9.140625" style="32"/>
    <col min="9217" max="9217" width="6.140625" style="32" customWidth="1"/>
    <col min="9218" max="9218" width="39" style="32" customWidth="1"/>
    <col min="9219" max="9220" width="14.42578125" style="32" customWidth="1"/>
    <col min="9221" max="9472" width="9.140625" style="32"/>
    <col min="9473" max="9473" width="6.140625" style="32" customWidth="1"/>
    <col min="9474" max="9474" width="39" style="32" customWidth="1"/>
    <col min="9475" max="9476" width="14.42578125" style="32" customWidth="1"/>
    <col min="9477" max="9728" width="9.140625" style="32"/>
    <col min="9729" max="9729" width="6.140625" style="32" customWidth="1"/>
    <col min="9730" max="9730" width="39" style="32" customWidth="1"/>
    <col min="9731" max="9732" width="14.42578125" style="32" customWidth="1"/>
    <col min="9733" max="9984" width="9.140625" style="32"/>
    <col min="9985" max="9985" width="6.140625" style="32" customWidth="1"/>
    <col min="9986" max="9986" width="39" style="32" customWidth="1"/>
    <col min="9987" max="9988" width="14.42578125" style="32" customWidth="1"/>
    <col min="9989" max="10240" width="9.140625" style="32"/>
    <col min="10241" max="10241" width="6.140625" style="32" customWidth="1"/>
    <col min="10242" max="10242" width="39" style="32" customWidth="1"/>
    <col min="10243" max="10244" width="14.42578125" style="32" customWidth="1"/>
    <col min="10245" max="10496" width="9.140625" style="32"/>
    <col min="10497" max="10497" width="6.140625" style="32" customWidth="1"/>
    <col min="10498" max="10498" width="39" style="32" customWidth="1"/>
    <col min="10499" max="10500" width="14.42578125" style="32" customWidth="1"/>
    <col min="10501" max="10752" width="9.140625" style="32"/>
    <col min="10753" max="10753" width="6.140625" style="32" customWidth="1"/>
    <col min="10754" max="10754" width="39" style="32" customWidth="1"/>
    <col min="10755" max="10756" width="14.42578125" style="32" customWidth="1"/>
    <col min="10757" max="11008" width="9.140625" style="32"/>
    <col min="11009" max="11009" width="6.140625" style="32" customWidth="1"/>
    <col min="11010" max="11010" width="39" style="32" customWidth="1"/>
    <col min="11011" max="11012" width="14.42578125" style="32" customWidth="1"/>
    <col min="11013" max="11264" width="9.140625" style="32"/>
    <col min="11265" max="11265" width="6.140625" style="32" customWidth="1"/>
    <col min="11266" max="11266" width="39" style="32" customWidth="1"/>
    <col min="11267" max="11268" width="14.42578125" style="32" customWidth="1"/>
    <col min="11269" max="11520" width="9.140625" style="32"/>
    <col min="11521" max="11521" width="6.140625" style="32" customWidth="1"/>
    <col min="11522" max="11522" width="39" style="32" customWidth="1"/>
    <col min="11523" max="11524" width="14.42578125" style="32" customWidth="1"/>
    <col min="11525" max="11776" width="9.140625" style="32"/>
    <col min="11777" max="11777" width="6.140625" style="32" customWidth="1"/>
    <col min="11778" max="11778" width="39" style="32" customWidth="1"/>
    <col min="11779" max="11780" width="14.42578125" style="32" customWidth="1"/>
    <col min="11781" max="12032" width="9.140625" style="32"/>
    <col min="12033" max="12033" width="6.140625" style="32" customWidth="1"/>
    <col min="12034" max="12034" width="39" style="32" customWidth="1"/>
    <col min="12035" max="12036" width="14.42578125" style="32" customWidth="1"/>
    <col min="12037" max="12288" width="9.140625" style="32"/>
    <col min="12289" max="12289" width="6.140625" style="32" customWidth="1"/>
    <col min="12290" max="12290" width="39" style="32" customWidth="1"/>
    <col min="12291" max="12292" width="14.42578125" style="32" customWidth="1"/>
    <col min="12293" max="12544" width="9.140625" style="32"/>
    <col min="12545" max="12545" width="6.140625" style="32" customWidth="1"/>
    <col min="12546" max="12546" width="39" style="32" customWidth="1"/>
    <col min="12547" max="12548" width="14.42578125" style="32" customWidth="1"/>
    <col min="12549" max="12800" width="9.140625" style="32"/>
    <col min="12801" max="12801" width="6.140625" style="32" customWidth="1"/>
    <col min="12802" max="12802" width="39" style="32" customWidth="1"/>
    <col min="12803" max="12804" width="14.42578125" style="32" customWidth="1"/>
    <col min="12805" max="13056" width="9.140625" style="32"/>
    <col min="13057" max="13057" width="6.140625" style="32" customWidth="1"/>
    <col min="13058" max="13058" width="39" style="32" customWidth="1"/>
    <col min="13059" max="13060" width="14.42578125" style="32" customWidth="1"/>
    <col min="13061" max="13312" width="9.140625" style="32"/>
    <col min="13313" max="13313" width="6.140625" style="32" customWidth="1"/>
    <col min="13314" max="13314" width="39" style="32" customWidth="1"/>
    <col min="13315" max="13316" width="14.42578125" style="32" customWidth="1"/>
    <col min="13317" max="13568" width="9.140625" style="32"/>
    <col min="13569" max="13569" width="6.140625" style="32" customWidth="1"/>
    <col min="13570" max="13570" width="39" style="32" customWidth="1"/>
    <col min="13571" max="13572" width="14.42578125" style="32" customWidth="1"/>
    <col min="13573" max="13824" width="9.140625" style="32"/>
    <col min="13825" max="13825" width="6.140625" style="32" customWidth="1"/>
    <col min="13826" max="13826" width="39" style="32" customWidth="1"/>
    <col min="13827" max="13828" width="14.42578125" style="32" customWidth="1"/>
    <col min="13829" max="14080" width="9.140625" style="32"/>
    <col min="14081" max="14081" width="6.140625" style="32" customWidth="1"/>
    <col min="14082" max="14082" width="39" style="32" customWidth="1"/>
    <col min="14083" max="14084" width="14.42578125" style="32" customWidth="1"/>
    <col min="14085" max="14336" width="9.140625" style="32"/>
    <col min="14337" max="14337" width="6.140625" style="32" customWidth="1"/>
    <col min="14338" max="14338" width="39" style="32" customWidth="1"/>
    <col min="14339" max="14340" width="14.42578125" style="32" customWidth="1"/>
    <col min="14341" max="14592" width="9.140625" style="32"/>
    <col min="14593" max="14593" width="6.140625" style="32" customWidth="1"/>
    <col min="14594" max="14594" width="39" style="32" customWidth="1"/>
    <col min="14595" max="14596" width="14.42578125" style="32" customWidth="1"/>
    <col min="14597" max="14848" width="9.140625" style="32"/>
    <col min="14849" max="14849" width="6.140625" style="32" customWidth="1"/>
    <col min="14850" max="14850" width="39" style="32" customWidth="1"/>
    <col min="14851" max="14852" width="14.42578125" style="32" customWidth="1"/>
    <col min="14853" max="15104" width="9.140625" style="32"/>
    <col min="15105" max="15105" width="6.140625" style="32" customWidth="1"/>
    <col min="15106" max="15106" width="39" style="32" customWidth="1"/>
    <col min="15107" max="15108" width="14.42578125" style="32" customWidth="1"/>
    <col min="15109" max="15360" width="9.140625" style="32"/>
    <col min="15361" max="15361" width="6.140625" style="32" customWidth="1"/>
    <col min="15362" max="15362" width="39" style="32" customWidth="1"/>
    <col min="15363" max="15364" width="14.42578125" style="32" customWidth="1"/>
    <col min="15365" max="15616" width="9.140625" style="32"/>
    <col min="15617" max="15617" width="6.140625" style="32" customWidth="1"/>
    <col min="15618" max="15618" width="39" style="32" customWidth="1"/>
    <col min="15619" max="15620" width="14.42578125" style="32" customWidth="1"/>
    <col min="15621" max="15872" width="9.140625" style="32"/>
    <col min="15873" max="15873" width="6.140625" style="32" customWidth="1"/>
    <col min="15874" max="15874" width="39" style="32" customWidth="1"/>
    <col min="15875" max="15876" width="14.42578125" style="32" customWidth="1"/>
    <col min="15877" max="16128" width="9.140625" style="32"/>
    <col min="16129" max="16129" width="6.140625" style="32" customWidth="1"/>
    <col min="16130" max="16130" width="39" style="32" customWidth="1"/>
    <col min="16131" max="16132" width="14.42578125" style="32" customWidth="1"/>
    <col min="16133" max="16384" width="9.140625" style="32"/>
  </cols>
  <sheetData>
    <row r="1" spans="1:4" x14ac:dyDescent="0.2">
      <c r="A1" s="47" t="s">
        <v>29</v>
      </c>
      <c r="B1" s="47" t="s">
        <v>0</v>
      </c>
      <c r="C1" s="57" t="s">
        <v>1</v>
      </c>
      <c r="D1" s="57" t="s">
        <v>2</v>
      </c>
    </row>
    <row r="2" spans="1:4" s="59" customFormat="1" x14ac:dyDescent="0.2">
      <c r="A2" s="50" t="s">
        <v>30</v>
      </c>
      <c r="B2" s="50" t="s">
        <v>31</v>
      </c>
      <c r="C2" s="58">
        <f>ROUND('54 víz 54'!J3,0)</f>
        <v>0</v>
      </c>
      <c r="D2" s="58">
        <f>ROUND('54 víz 54'!K3,0)</f>
        <v>0</v>
      </c>
    </row>
    <row r="3" spans="1:4" s="59" customFormat="1" x14ac:dyDescent="0.2">
      <c r="A3" s="50" t="s">
        <v>34</v>
      </c>
      <c r="B3" s="50" t="s">
        <v>35</v>
      </c>
      <c r="C3" s="58">
        <f>ROUND('54 víz 81'!J4,0)</f>
        <v>0</v>
      </c>
      <c r="D3" s="58">
        <f>ROUND('54 víz 81'!K4,0)</f>
        <v>0</v>
      </c>
    </row>
    <row r="4" spans="1:4" s="59" customFormat="1" ht="25.5" x14ac:dyDescent="0.2">
      <c r="A4" s="50" t="s">
        <v>36</v>
      </c>
      <c r="B4" s="50" t="s">
        <v>37</v>
      </c>
      <c r="C4" s="58">
        <f>ROUND('54 víz 82'!J11,0)</f>
        <v>0</v>
      </c>
      <c r="D4" s="58">
        <f>ROUND('54 víz 82'!K11,0)</f>
        <v>0</v>
      </c>
    </row>
    <row r="5" spans="1:4" s="56" customFormat="1" ht="14.25" x14ac:dyDescent="0.2">
      <c r="B5" s="56" t="s">
        <v>40</v>
      </c>
      <c r="C5" s="60">
        <f>ROUND(SUM(C2:C4),0)</f>
        <v>0</v>
      </c>
      <c r="D5" s="60">
        <f>ROUND(SUM(D2:D4),0)</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I8" sqref="I8"/>
    </sheetView>
  </sheetViews>
  <sheetFormatPr defaultRowHeight="12.75" x14ac:dyDescent="0.2"/>
  <cols>
    <col min="1" max="1" width="4.5703125" style="32" customWidth="1"/>
    <col min="2" max="2" width="9.7109375" style="32" customWidth="1"/>
    <col min="3" max="3" width="37" style="32" customWidth="1"/>
    <col min="4" max="6" width="7.140625" style="32" customWidth="1"/>
    <col min="7" max="9" width="7.140625" style="43" customWidth="1"/>
    <col min="10" max="11" width="7.42578125" style="43" customWidth="1"/>
    <col min="12" max="12" width="13.140625" style="32" customWidth="1"/>
    <col min="13" max="13" width="16" style="32" customWidth="1"/>
    <col min="14" max="256" width="9.140625" style="32"/>
    <col min="257" max="257" width="4.5703125" style="32" customWidth="1"/>
    <col min="258" max="258" width="9.7109375" style="32" customWidth="1"/>
    <col min="259" max="259" width="37" style="32" customWidth="1"/>
    <col min="260" max="265" width="7.140625" style="32" customWidth="1"/>
    <col min="266" max="267" width="7.42578125" style="32" customWidth="1"/>
    <col min="268" max="268" width="13.140625" style="32" customWidth="1"/>
    <col min="269" max="269" width="16" style="32" customWidth="1"/>
    <col min="270" max="512" width="9.140625" style="32"/>
    <col min="513" max="513" width="4.5703125" style="32" customWidth="1"/>
    <col min="514" max="514" width="9.7109375" style="32" customWidth="1"/>
    <col min="515" max="515" width="37" style="32" customWidth="1"/>
    <col min="516" max="521" width="7.140625" style="32" customWidth="1"/>
    <col min="522" max="523" width="7.42578125" style="32" customWidth="1"/>
    <col min="524" max="524" width="13.140625" style="32" customWidth="1"/>
    <col min="525" max="525" width="16" style="32" customWidth="1"/>
    <col min="526" max="768" width="9.140625" style="32"/>
    <col min="769" max="769" width="4.5703125" style="32" customWidth="1"/>
    <col min="770" max="770" width="9.7109375" style="32" customWidth="1"/>
    <col min="771" max="771" width="37" style="32" customWidth="1"/>
    <col min="772" max="777" width="7.140625" style="32" customWidth="1"/>
    <col min="778" max="779" width="7.42578125" style="32" customWidth="1"/>
    <col min="780" max="780" width="13.14062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33" width="7.140625" style="32" customWidth="1"/>
    <col min="1034" max="1035" width="7.42578125" style="32" customWidth="1"/>
    <col min="1036" max="1036" width="13.14062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9" width="7.140625" style="32" customWidth="1"/>
    <col min="1290" max="1291" width="7.42578125" style="32" customWidth="1"/>
    <col min="1292" max="1292" width="13.14062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5" width="7.140625" style="32" customWidth="1"/>
    <col min="1546" max="1547" width="7.42578125" style="32" customWidth="1"/>
    <col min="1548" max="1548" width="13.14062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801" width="7.140625" style="32" customWidth="1"/>
    <col min="1802" max="1803" width="7.42578125" style="32" customWidth="1"/>
    <col min="1804" max="1804" width="13.14062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7" width="7.140625" style="32" customWidth="1"/>
    <col min="2058" max="2059" width="7.42578125" style="32" customWidth="1"/>
    <col min="2060" max="2060" width="13.14062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13" width="7.140625" style="32" customWidth="1"/>
    <col min="2314" max="2315" width="7.42578125" style="32" customWidth="1"/>
    <col min="2316" max="2316" width="13.14062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9" width="7.140625" style="32" customWidth="1"/>
    <col min="2570" max="2571" width="7.42578125" style="32" customWidth="1"/>
    <col min="2572" max="2572" width="13.14062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5" width="7.140625" style="32" customWidth="1"/>
    <col min="2826" max="2827" width="7.42578125" style="32" customWidth="1"/>
    <col min="2828" max="2828" width="13.14062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81" width="7.140625" style="32" customWidth="1"/>
    <col min="3082" max="3083" width="7.42578125" style="32" customWidth="1"/>
    <col min="3084" max="3084" width="13.14062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7" width="7.140625" style="32" customWidth="1"/>
    <col min="3338" max="3339" width="7.42578125" style="32" customWidth="1"/>
    <col min="3340" max="3340" width="13.14062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93" width="7.140625" style="32" customWidth="1"/>
    <col min="3594" max="3595" width="7.42578125" style="32" customWidth="1"/>
    <col min="3596" max="3596" width="13.14062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9" width="7.140625" style="32" customWidth="1"/>
    <col min="3850" max="3851" width="7.42578125" style="32" customWidth="1"/>
    <col min="3852" max="3852" width="13.14062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5" width="7.140625" style="32" customWidth="1"/>
    <col min="4106" max="4107" width="7.42578125" style="32" customWidth="1"/>
    <col min="4108" max="4108" width="13.14062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61" width="7.140625" style="32" customWidth="1"/>
    <col min="4362" max="4363" width="7.42578125" style="32" customWidth="1"/>
    <col min="4364" max="4364" width="13.14062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7" width="7.140625" style="32" customWidth="1"/>
    <col min="4618" max="4619" width="7.42578125" style="32" customWidth="1"/>
    <col min="4620" max="4620" width="13.14062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73" width="7.140625" style="32" customWidth="1"/>
    <col min="4874" max="4875" width="7.42578125" style="32" customWidth="1"/>
    <col min="4876" max="4876" width="13.14062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9" width="7.140625" style="32" customWidth="1"/>
    <col min="5130" max="5131" width="7.42578125" style="32" customWidth="1"/>
    <col min="5132" max="5132" width="13.14062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5" width="7.140625" style="32" customWidth="1"/>
    <col min="5386" max="5387" width="7.42578125" style="32" customWidth="1"/>
    <col min="5388" max="5388" width="13.14062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41" width="7.140625" style="32" customWidth="1"/>
    <col min="5642" max="5643" width="7.42578125" style="32" customWidth="1"/>
    <col min="5644" max="5644" width="13.14062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7" width="7.140625" style="32" customWidth="1"/>
    <col min="5898" max="5899" width="7.42578125" style="32" customWidth="1"/>
    <col min="5900" max="5900" width="13.14062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53" width="7.140625" style="32" customWidth="1"/>
    <col min="6154" max="6155" width="7.42578125" style="32" customWidth="1"/>
    <col min="6156" max="6156" width="13.14062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9" width="7.140625" style="32" customWidth="1"/>
    <col min="6410" max="6411" width="7.42578125" style="32" customWidth="1"/>
    <col min="6412" max="6412" width="13.14062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5" width="7.140625" style="32" customWidth="1"/>
    <col min="6666" max="6667" width="7.42578125" style="32" customWidth="1"/>
    <col min="6668" max="6668" width="13.14062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21" width="7.140625" style="32" customWidth="1"/>
    <col min="6922" max="6923" width="7.42578125" style="32" customWidth="1"/>
    <col min="6924" max="6924" width="13.14062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7" width="7.140625" style="32" customWidth="1"/>
    <col min="7178" max="7179" width="7.42578125" style="32" customWidth="1"/>
    <col min="7180" max="7180" width="13.14062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33" width="7.140625" style="32" customWidth="1"/>
    <col min="7434" max="7435" width="7.42578125" style="32" customWidth="1"/>
    <col min="7436" max="7436" width="13.14062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9" width="7.140625" style="32" customWidth="1"/>
    <col min="7690" max="7691" width="7.42578125" style="32" customWidth="1"/>
    <col min="7692" max="7692" width="13.14062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5" width="7.140625" style="32" customWidth="1"/>
    <col min="7946" max="7947" width="7.42578125" style="32" customWidth="1"/>
    <col min="7948" max="7948" width="13.14062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201" width="7.140625" style="32" customWidth="1"/>
    <col min="8202" max="8203" width="7.42578125" style="32" customWidth="1"/>
    <col min="8204" max="8204" width="13.14062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7" width="7.140625" style="32" customWidth="1"/>
    <col min="8458" max="8459" width="7.42578125" style="32" customWidth="1"/>
    <col min="8460" max="8460" width="13.14062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13" width="7.140625" style="32" customWidth="1"/>
    <col min="8714" max="8715" width="7.42578125" style="32" customWidth="1"/>
    <col min="8716" max="8716" width="13.14062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9" width="7.140625" style="32" customWidth="1"/>
    <col min="8970" max="8971" width="7.42578125" style="32" customWidth="1"/>
    <col min="8972" max="8972" width="13.14062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5" width="7.140625" style="32" customWidth="1"/>
    <col min="9226" max="9227" width="7.42578125" style="32" customWidth="1"/>
    <col min="9228" max="9228" width="13.14062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81" width="7.140625" style="32" customWidth="1"/>
    <col min="9482" max="9483" width="7.42578125" style="32" customWidth="1"/>
    <col min="9484" max="9484" width="13.14062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7" width="7.140625" style="32" customWidth="1"/>
    <col min="9738" max="9739" width="7.42578125" style="32" customWidth="1"/>
    <col min="9740" max="9740" width="13.14062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93" width="7.140625" style="32" customWidth="1"/>
    <col min="9994" max="9995" width="7.42578125" style="32" customWidth="1"/>
    <col min="9996" max="9996" width="13.14062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9" width="7.140625" style="32" customWidth="1"/>
    <col min="10250" max="10251" width="7.42578125" style="32" customWidth="1"/>
    <col min="10252" max="10252" width="13.14062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5" width="7.140625" style="32" customWidth="1"/>
    <col min="10506" max="10507" width="7.42578125" style="32" customWidth="1"/>
    <col min="10508" max="10508" width="13.14062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61" width="7.140625" style="32" customWidth="1"/>
    <col min="10762" max="10763" width="7.42578125" style="32" customWidth="1"/>
    <col min="10764" max="10764" width="13.14062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7" width="7.140625" style="32" customWidth="1"/>
    <col min="11018" max="11019" width="7.42578125" style="32" customWidth="1"/>
    <col min="11020" max="11020" width="13.14062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73" width="7.140625" style="32" customWidth="1"/>
    <col min="11274" max="11275" width="7.42578125" style="32" customWidth="1"/>
    <col min="11276" max="11276" width="13.14062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9" width="7.140625" style="32" customWidth="1"/>
    <col min="11530" max="11531" width="7.42578125" style="32" customWidth="1"/>
    <col min="11532" max="11532" width="13.14062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5" width="7.140625" style="32" customWidth="1"/>
    <col min="11786" max="11787" width="7.42578125" style="32" customWidth="1"/>
    <col min="11788" max="11788" width="13.14062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41" width="7.140625" style="32" customWidth="1"/>
    <col min="12042" max="12043" width="7.42578125" style="32" customWidth="1"/>
    <col min="12044" max="12044" width="13.14062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7" width="7.140625" style="32" customWidth="1"/>
    <col min="12298" max="12299" width="7.42578125" style="32" customWidth="1"/>
    <col min="12300" max="12300" width="13.14062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53" width="7.140625" style="32" customWidth="1"/>
    <col min="12554" max="12555" width="7.42578125" style="32" customWidth="1"/>
    <col min="12556" max="12556" width="13.14062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9" width="7.140625" style="32" customWidth="1"/>
    <col min="12810" max="12811" width="7.42578125" style="32" customWidth="1"/>
    <col min="12812" max="12812" width="13.14062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5" width="7.140625" style="32" customWidth="1"/>
    <col min="13066" max="13067" width="7.42578125" style="32" customWidth="1"/>
    <col min="13068" max="13068" width="13.14062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21" width="7.140625" style="32" customWidth="1"/>
    <col min="13322" max="13323" width="7.42578125" style="32" customWidth="1"/>
    <col min="13324" max="13324" width="13.14062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7" width="7.140625" style="32" customWidth="1"/>
    <col min="13578" max="13579" width="7.42578125" style="32" customWidth="1"/>
    <col min="13580" max="13580" width="13.14062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33" width="7.140625" style="32" customWidth="1"/>
    <col min="13834" max="13835" width="7.42578125" style="32" customWidth="1"/>
    <col min="13836" max="13836" width="13.14062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9" width="7.140625" style="32" customWidth="1"/>
    <col min="14090" max="14091" width="7.42578125" style="32" customWidth="1"/>
    <col min="14092" max="14092" width="13.14062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5" width="7.140625" style="32" customWidth="1"/>
    <col min="14346" max="14347" width="7.42578125" style="32" customWidth="1"/>
    <col min="14348" max="14348" width="13.14062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601" width="7.140625" style="32" customWidth="1"/>
    <col min="14602" max="14603" width="7.42578125" style="32" customWidth="1"/>
    <col min="14604" max="14604" width="13.14062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7" width="7.140625" style="32" customWidth="1"/>
    <col min="14858" max="14859" width="7.42578125" style="32" customWidth="1"/>
    <col min="14860" max="14860" width="13.14062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13" width="7.140625" style="32" customWidth="1"/>
    <col min="15114" max="15115" width="7.42578125" style="32" customWidth="1"/>
    <col min="15116" max="15116" width="13.14062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9" width="7.140625" style="32" customWidth="1"/>
    <col min="15370" max="15371" width="7.42578125" style="32" customWidth="1"/>
    <col min="15372" max="15372" width="13.14062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5" width="7.140625" style="32" customWidth="1"/>
    <col min="15626" max="15627" width="7.42578125" style="32" customWidth="1"/>
    <col min="15628" max="15628" width="13.14062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81" width="7.140625" style="32" customWidth="1"/>
    <col min="15882" max="15883" width="7.42578125" style="32" customWidth="1"/>
    <col min="15884" max="15884" width="13.14062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7" width="7.140625" style="32" customWidth="1"/>
    <col min="16138" max="16139" width="7.42578125" style="32" customWidth="1"/>
    <col min="16140" max="16140" width="13.140625" style="32" customWidth="1"/>
    <col min="16141" max="16141" width="16" style="32" customWidth="1"/>
    <col min="16142" max="16384" width="9.140625" style="32"/>
  </cols>
  <sheetData>
    <row r="1" spans="1:13" ht="38.25" x14ac:dyDescent="0.2">
      <c r="A1" s="47" t="s">
        <v>29</v>
      </c>
      <c r="B1" s="47" t="s">
        <v>41</v>
      </c>
      <c r="C1" s="47" t="s">
        <v>42</v>
      </c>
      <c r="D1" s="48" t="s">
        <v>43</v>
      </c>
      <c r="E1" s="48" t="s">
        <v>44</v>
      </c>
      <c r="F1" s="48" t="s">
        <v>45</v>
      </c>
      <c r="G1" s="49" t="s">
        <v>46</v>
      </c>
      <c r="H1" s="49" t="s">
        <v>47</v>
      </c>
      <c r="I1" s="49" t="s">
        <v>48</v>
      </c>
      <c r="J1" s="49" t="s">
        <v>49</v>
      </c>
      <c r="K1" s="49" t="s">
        <v>50</v>
      </c>
      <c r="L1" s="48" t="s">
        <v>51</v>
      </c>
      <c r="M1" s="48" t="s">
        <v>52</v>
      </c>
    </row>
    <row r="2" spans="1:13" x14ac:dyDescent="0.2">
      <c r="A2" s="50">
        <v>1</v>
      </c>
      <c r="B2" s="62" t="s">
        <v>302</v>
      </c>
      <c r="C2" s="50" t="s">
        <v>303</v>
      </c>
      <c r="D2" s="62">
        <v>30</v>
      </c>
      <c r="E2" s="50" t="s">
        <v>55</v>
      </c>
      <c r="F2" s="50">
        <v>0.2</v>
      </c>
      <c r="G2" s="55">
        <v>0</v>
      </c>
      <c r="H2" s="55">
        <v>0</v>
      </c>
      <c r="I2" s="55">
        <v>0</v>
      </c>
      <c r="J2" s="51">
        <f>ROUND(G2*D2,0)</f>
        <v>0</v>
      </c>
      <c r="K2" s="51">
        <f>ROUND((H2+I2)*D2,0)</f>
        <v>0</v>
      </c>
      <c r="L2" s="59" t="s">
        <v>56</v>
      </c>
      <c r="M2" s="59" t="s">
        <v>304</v>
      </c>
    </row>
    <row r="3" spans="1:13" s="56" customFormat="1" ht="14.25" x14ac:dyDescent="0.2">
      <c r="C3" s="56" t="s">
        <v>57</v>
      </c>
      <c r="G3" s="63"/>
      <c r="H3" s="63"/>
      <c r="I3" s="63"/>
      <c r="J3" s="64">
        <f>ROUND(SUM(J2:J2),0)</f>
        <v>0</v>
      </c>
      <c r="K3" s="64">
        <f>ROUND(SUM(K2:K2),0)</f>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K8" sqref="K8"/>
    </sheetView>
  </sheetViews>
  <sheetFormatPr defaultRowHeight="12.75" x14ac:dyDescent="0.2"/>
  <cols>
    <col min="1" max="1" width="4.5703125" style="32" customWidth="1"/>
    <col min="2" max="2" width="9.7109375" style="32" customWidth="1"/>
    <col min="3" max="3" width="37" style="32" customWidth="1"/>
    <col min="4" max="6" width="7" style="32" customWidth="1"/>
    <col min="7" max="9" width="7" style="43" customWidth="1"/>
    <col min="10" max="11" width="9.5703125" style="43" customWidth="1"/>
    <col min="12" max="12" width="13.5703125" style="32" customWidth="1"/>
    <col min="13" max="13" width="16" style="32" customWidth="1"/>
    <col min="14" max="256" width="9.140625" style="32"/>
    <col min="257" max="257" width="4.5703125" style="32" customWidth="1"/>
    <col min="258" max="258" width="9.7109375" style="32" customWidth="1"/>
    <col min="259" max="259" width="37" style="32" customWidth="1"/>
    <col min="260" max="265" width="7" style="32" customWidth="1"/>
    <col min="266" max="267" width="9.5703125" style="32" customWidth="1"/>
    <col min="268" max="268" width="13.5703125" style="32" customWidth="1"/>
    <col min="269" max="269" width="16" style="32" customWidth="1"/>
    <col min="270" max="512" width="9.140625" style="32"/>
    <col min="513" max="513" width="4.5703125" style="32" customWidth="1"/>
    <col min="514" max="514" width="9.7109375" style="32" customWidth="1"/>
    <col min="515" max="515" width="37" style="32" customWidth="1"/>
    <col min="516" max="521" width="7" style="32" customWidth="1"/>
    <col min="522" max="523" width="9.5703125" style="32" customWidth="1"/>
    <col min="524" max="524" width="13.5703125" style="32" customWidth="1"/>
    <col min="525" max="525" width="16" style="32" customWidth="1"/>
    <col min="526" max="768" width="9.140625" style="32"/>
    <col min="769" max="769" width="4.5703125" style="32" customWidth="1"/>
    <col min="770" max="770" width="9.7109375" style="32" customWidth="1"/>
    <col min="771" max="771" width="37" style="32" customWidth="1"/>
    <col min="772" max="777" width="7" style="32" customWidth="1"/>
    <col min="778" max="779" width="9.5703125" style="32" customWidth="1"/>
    <col min="780" max="780" width="13.570312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33" width="7" style="32" customWidth="1"/>
    <col min="1034" max="1035" width="9.5703125" style="32" customWidth="1"/>
    <col min="1036" max="1036" width="13.570312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9" width="7" style="32" customWidth="1"/>
    <col min="1290" max="1291" width="9.5703125" style="32" customWidth="1"/>
    <col min="1292" max="1292" width="13.570312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5" width="7" style="32" customWidth="1"/>
    <col min="1546" max="1547" width="9.5703125" style="32" customWidth="1"/>
    <col min="1548" max="1548" width="13.570312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801" width="7" style="32" customWidth="1"/>
    <col min="1802" max="1803" width="9.5703125" style="32" customWidth="1"/>
    <col min="1804" max="1804" width="13.570312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7" width="7" style="32" customWidth="1"/>
    <col min="2058" max="2059" width="9.5703125" style="32" customWidth="1"/>
    <col min="2060" max="2060" width="13.570312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13" width="7" style="32" customWidth="1"/>
    <col min="2314" max="2315" width="9.5703125" style="32" customWidth="1"/>
    <col min="2316" max="2316" width="13.570312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9" width="7" style="32" customWidth="1"/>
    <col min="2570" max="2571" width="9.5703125" style="32" customWidth="1"/>
    <col min="2572" max="2572" width="13.570312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5" width="7" style="32" customWidth="1"/>
    <col min="2826" max="2827" width="9.5703125" style="32" customWidth="1"/>
    <col min="2828" max="2828" width="13.570312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81" width="7" style="32" customWidth="1"/>
    <col min="3082" max="3083" width="9.5703125" style="32" customWidth="1"/>
    <col min="3084" max="3084" width="13.570312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7" width="7" style="32" customWidth="1"/>
    <col min="3338" max="3339" width="9.5703125" style="32" customWidth="1"/>
    <col min="3340" max="3340" width="13.570312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93" width="7" style="32" customWidth="1"/>
    <col min="3594" max="3595" width="9.5703125" style="32" customWidth="1"/>
    <col min="3596" max="3596" width="13.570312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9" width="7" style="32" customWidth="1"/>
    <col min="3850" max="3851" width="9.5703125" style="32" customWidth="1"/>
    <col min="3852" max="3852" width="13.570312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5" width="7" style="32" customWidth="1"/>
    <col min="4106" max="4107" width="9.5703125" style="32" customWidth="1"/>
    <col min="4108" max="4108" width="13.570312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61" width="7" style="32" customWidth="1"/>
    <col min="4362" max="4363" width="9.5703125" style="32" customWidth="1"/>
    <col min="4364" max="4364" width="13.570312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7" width="7" style="32" customWidth="1"/>
    <col min="4618" max="4619" width="9.5703125" style="32" customWidth="1"/>
    <col min="4620" max="4620" width="13.570312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73" width="7" style="32" customWidth="1"/>
    <col min="4874" max="4875" width="9.5703125" style="32" customWidth="1"/>
    <col min="4876" max="4876" width="13.570312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9" width="7" style="32" customWidth="1"/>
    <col min="5130" max="5131" width="9.5703125" style="32" customWidth="1"/>
    <col min="5132" max="5132" width="13.570312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5" width="7" style="32" customWidth="1"/>
    <col min="5386" max="5387" width="9.5703125" style="32" customWidth="1"/>
    <col min="5388" max="5388" width="13.570312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41" width="7" style="32" customWidth="1"/>
    <col min="5642" max="5643" width="9.5703125" style="32" customWidth="1"/>
    <col min="5644" max="5644" width="13.570312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7" width="7" style="32" customWidth="1"/>
    <col min="5898" max="5899" width="9.5703125" style="32" customWidth="1"/>
    <col min="5900" max="5900" width="13.570312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53" width="7" style="32" customWidth="1"/>
    <col min="6154" max="6155" width="9.5703125" style="32" customWidth="1"/>
    <col min="6156" max="6156" width="13.570312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9" width="7" style="32" customWidth="1"/>
    <col min="6410" max="6411" width="9.5703125" style="32" customWidth="1"/>
    <col min="6412" max="6412" width="13.570312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5" width="7" style="32" customWidth="1"/>
    <col min="6666" max="6667" width="9.5703125" style="32" customWidth="1"/>
    <col min="6668" max="6668" width="13.570312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21" width="7" style="32" customWidth="1"/>
    <col min="6922" max="6923" width="9.5703125" style="32" customWidth="1"/>
    <col min="6924" max="6924" width="13.570312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7" width="7" style="32" customWidth="1"/>
    <col min="7178" max="7179" width="9.5703125" style="32" customWidth="1"/>
    <col min="7180" max="7180" width="13.570312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33" width="7" style="32" customWidth="1"/>
    <col min="7434" max="7435" width="9.5703125" style="32" customWidth="1"/>
    <col min="7436" max="7436" width="13.570312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9" width="7" style="32" customWidth="1"/>
    <col min="7690" max="7691" width="9.5703125" style="32" customWidth="1"/>
    <col min="7692" max="7692" width="13.570312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5" width="7" style="32" customWidth="1"/>
    <col min="7946" max="7947" width="9.5703125" style="32" customWidth="1"/>
    <col min="7948" max="7948" width="13.570312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201" width="7" style="32" customWidth="1"/>
    <col min="8202" max="8203" width="9.5703125" style="32" customWidth="1"/>
    <col min="8204" max="8204" width="13.570312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7" width="7" style="32" customWidth="1"/>
    <col min="8458" max="8459" width="9.5703125" style="32" customWidth="1"/>
    <col min="8460" max="8460" width="13.570312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13" width="7" style="32" customWidth="1"/>
    <col min="8714" max="8715" width="9.5703125" style="32" customWidth="1"/>
    <col min="8716" max="8716" width="13.570312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9" width="7" style="32" customWidth="1"/>
    <col min="8970" max="8971" width="9.5703125" style="32" customWidth="1"/>
    <col min="8972" max="8972" width="13.570312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5" width="7" style="32" customWidth="1"/>
    <col min="9226" max="9227" width="9.5703125" style="32" customWidth="1"/>
    <col min="9228" max="9228" width="13.570312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81" width="7" style="32" customWidth="1"/>
    <col min="9482" max="9483" width="9.5703125" style="32" customWidth="1"/>
    <col min="9484" max="9484" width="13.570312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7" width="7" style="32" customWidth="1"/>
    <col min="9738" max="9739" width="9.5703125" style="32" customWidth="1"/>
    <col min="9740" max="9740" width="13.570312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93" width="7" style="32" customWidth="1"/>
    <col min="9994" max="9995" width="9.5703125" style="32" customWidth="1"/>
    <col min="9996" max="9996" width="13.570312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9" width="7" style="32" customWidth="1"/>
    <col min="10250" max="10251" width="9.5703125" style="32" customWidth="1"/>
    <col min="10252" max="10252" width="13.570312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5" width="7" style="32" customWidth="1"/>
    <col min="10506" max="10507" width="9.5703125" style="32" customWidth="1"/>
    <col min="10508" max="10508" width="13.570312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61" width="7" style="32" customWidth="1"/>
    <col min="10762" max="10763" width="9.5703125" style="32" customWidth="1"/>
    <col min="10764" max="10764" width="13.570312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7" width="7" style="32" customWidth="1"/>
    <col min="11018" max="11019" width="9.5703125" style="32" customWidth="1"/>
    <col min="11020" max="11020" width="13.570312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73" width="7" style="32" customWidth="1"/>
    <col min="11274" max="11275" width="9.5703125" style="32" customWidth="1"/>
    <col min="11276" max="11276" width="13.570312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9" width="7" style="32" customWidth="1"/>
    <col min="11530" max="11531" width="9.5703125" style="32" customWidth="1"/>
    <col min="11532" max="11532" width="13.570312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5" width="7" style="32" customWidth="1"/>
    <col min="11786" max="11787" width="9.5703125" style="32" customWidth="1"/>
    <col min="11788" max="11788" width="13.570312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41" width="7" style="32" customWidth="1"/>
    <col min="12042" max="12043" width="9.5703125" style="32" customWidth="1"/>
    <col min="12044" max="12044" width="13.570312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7" width="7" style="32" customWidth="1"/>
    <col min="12298" max="12299" width="9.5703125" style="32" customWidth="1"/>
    <col min="12300" max="12300" width="13.570312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53" width="7" style="32" customWidth="1"/>
    <col min="12554" max="12555" width="9.5703125" style="32" customWidth="1"/>
    <col min="12556" max="12556" width="13.570312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9" width="7" style="32" customWidth="1"/>
    <col min="12810" max="12811" width="9.5703125" style="32" customWidth="1"/>
    <col min="12812" max="12812" width="13.570312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5" width="7" style="32" customWidth="1"/>
    <col min="13066" max="13067" width="9.5703125" style="32" customWidth="1"/>
    <col min="13068" max="13068" width="13.570312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21" width="7" style="32" customWidth="1"/>
    <col min="13322" max="13323" width="9.5703125" style="32" customWidth="1"/>
    <col min="13324" max="13324" width="13.570312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7" width="7" style="32" customWidth="1"/>
    <col min="13578" max="13579" width="9.5703125" style="32" customWidth="1"/>
    <col min="13580" max="13580" width="13.570312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33" width="7" style="32" customWidth="1"/>
    <col min="13834" max="13835" width="9.5703125" style="32" customWidth="1"/>
    <col min="13836" max="13836" width="13.570312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9" width="7" style="32" customWidth="1"/>
    <col min="14090" max="14091" width="9.5703125" style="32" customWidth="1"/>
    <col min="14092" max="14092" width="13.570312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5" width="7" style="32" customWidth="1"/>
    <col min="14346" max="14347" width="9.5703125" style="32" customWidth="1"/>
    <col min="14348" max="14348" width="13.570312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601" width="7" style="32" customWidth="1"/>
    <col min="14602" max="14603" width="9.5703125" style="32" customWidth="1"/>
    <col min="14604" max="14604" width="13.570312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7" width="7" style="32" customWidth="1"/>
    <col min="14858" max="14859" width="9.5703125" style="32" customWidth="1"/>
    <col min="14860" max="14860" width="13.570312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13" width="7" style="32" customWidth="1"/>
    <col min="15114" max="15115" width="9.5703125" style="32" customWidth="1"/>
    <col min="15116" max="15116" width="13.570312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9" width="7" style="32" customWidth="1"/>
    <col min="15370" max="15371" width="9.5703125" style="32" customWidth="1"/>
    <col min="15372" max="15372" width="13.570312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5" width="7" style="32" customWidth="1"/>
    <col min="15626" max="15627" width="9.5703125" style="32" customWidth="1"/>
    <col min="15628" max="15628" width="13.570312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81" width="7" style="32" customWidth="1"/>
    <col min="15882" max="15883" width="9.5703125" style="32" customWidth="1"/>
    <col min="15884" max="15884" width="13.570312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7" width="7" style="32" customWidth="1"/>
    <col min="16138" max="16139" width="9.5703125" style="32" customWidth="1"/>
    <col min="16140" max="16140" width="13.5703125" style="32" customWidth="1"/>
    <col min="16141" max="16141" width="16" style="32" customWidth="1"/>
    <col min="16142" max="16384" width="9.140625" style="32"/>
  </cols>
  <sheetData>
    <row r="1" spans="1:13" ht="38.25" x14ac:dyDescent="0.2">
      <c r="A1" s="47" t="s">
        <v>29</v>
      </c>
      <c r="B1" s="47" t="s">
        <v>41</v>
      </c>
      <c r="C1" s="47" t="s">
        <v>42</v>
      </c>
      <c r="D1" s="48" t="s">
        <v>43</v>
      </c>
      <c r="E1" s="48" t="s">
        <v>44</v>
      </c>
      <c r="F1" s="48" t="s">
        <v>45</v>
      </c>
      <c r="G1" s="49" t="s">
        <v>46</v>
      </c>
      <c r="H1" s="49" t="s">
        <v>47</v>
      </c>
      <c r="I1" s="49" t="s">
        <v>48</v>
      </c>
      <c r="J1" s="49" t="s">
        <v>49</v>
      </c>
      <c r="K1" s="49" t="s">
        <v>50</v>
      </c>
      <c r="L1" s="48" t="s">
        <v>51</v>
      </c>
      <c r="M1" s="48" t="s">
        <v>52</v>
      </c>
    </row>
    <row r="2" spans="1:13" ht="89.25" x14ac:dyDescent="0.2">
      <c r="A2" s="50">
        <v>1</v>
      </c>
      <c r="B2" s="62" t="s">
        <v>88</v>
      </c>
      <c r="C2" s="50" t="s">
        <v>305</v>
      </c>
      <c r="D2" s="62">
        <v>20</v>
      </c>
      <c r="E2" s="50" t="s">
        <v>55</v>
      </c>
      <c r="F2" s="50">
        <v>0.36</v>
      </c>
      <c r="G2" s="55">
        <v>0</v>
      </c>
      <c r="H2" s="55">
        <v>0</v>
      </c>
      <c r="I2" s="55">
        <v>0</v>
      </c>
      <c r="J2" s="51">
        <f>ROUND(G2*D2,0)</f>
        <v>0</v>
      </c>
      <c r="K2" s="51">
        <f>ROUND((H2+I2)*D2,0)</f>
        <v>0</v>
      </c>
      <c r="L2" s="59"/>
      <c r="M2" s="59"/>
    </row>
    <row r="3" spans="1:13" ht="89.25" x14ac:dyDescent="0.2">
      <c r="A3" s="50">
        <v>2</v>
      </c>
      <c r="B3" s="62" t="s">
        <v>86</v>
      </c>
      <c r="C3" s="50" t="s">
        <v>306</v>
      </c>
      <c r="D3" s="62">
        <v>10</v>
      </c>
      <c r="E3" s="50" t="s">
        <v>55</v>
      </c>
      <c r="F3" s="50">
        <v>0.32</v>
      </c>
      <c r="G3" s="55">
        <v>0</v>
      </c>
      <c r="H3" s="55">
        <v>0</v>
      </c>
      <c r="I3" s="55">
        <v>0</v>
      </c>
      <c r="J3" s="51">
        <f>ROUND(G3*D3,0)</f>
        <v>0</v>
      </c>
      <c r="K3" s="51">
        <f>ROUND((H3+I3)*D3,0)</f>
        <v>0</v>
      </c>
      <c r="L3" s="59"/>
      <c r="M3" s="59"/>
    </row>
    <row r="4" spans="1:13" s="56" customFormat="1" ht="14.25" x14ac:dyDescent="0.2">
      <c r="C4" s="56" t="s">
        <v>57</v>
      </c>
      <c r="G4" s="63"/>
      <c r="H4" s="63"/>
      <c r="I4" s="63"/>
      <c r="J4" s="64">
        <f>ROUND(SUM(J2:J3),0)</f>
        <v>0</v>
      </c>
      <c r="K4" s="64">
        <f>ROUND(SUM(K2:K3),0)</f>
        <v>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7" workbookViewId="0">
      <selection activeCell="N9" sqref="N9"/>
    </sheetView>
  </sheetViews>
  <sheetFormatPr defaultRowHeight="12.75" x14ac:dyDescent="0.2"/>
  <cols>
    <col min="3" max="3" width="37.5703125" customWidth="1"/>
    <col min="8" max="8" width="11.5703125" customWidth="1"/>
    <col min="10" max="10" width="10.140625" customWidth="1"/>
  </cols>
  <sheetData>
    <row r="1" spans="1:13" ht="25.5" x14ac:dyDescent="0.2">
      <c r="A1" s="47" t="s">
        <v>29</v>
      </c>
      <c r="B1" s="47" t="s">
        <v>41</v>
      </c>
      <c r="C1" s="47" t="s">
        <v>42</v>
      </c>
      <c r="D1" s="48" t="s">
        <v>43</v>
      </c>
      <c r="E1" s="48" t="s">
        <v>44</v>
      </c>
      <c r="F1" s="48" t="s">
        <v>45</v>
      </c>
      <c r="G1" s="49" t="s">
        <v>46</v>
      </c>
      <c r="H1" s="49" t="s">
        <v>47</v>
      </c>
      <c r="I1" s="49" t="s">
        <v>48</v>
      </c>
      <c r="J1" s="49" t="s">
        <v>49</v>
      </c>
      <c r="K1" s="49" t="s">
        <v>50</v>
      </c>
      <c r="L1" s="48" t="s">
        <v>51</v>
      </c>
      <c r="M1" s="48" t="s">
        <v>52</v>
      </c>
    </row>
    <row r="2" spans="1:13" ht="105.75" customHeight="1" x14ac:dyDescent="0.2">
      <c r="A2" s="50">
        <v>1</v>
      </c>
      <c r="B2" s="62" t="s">
        <v>307</v>
      </c>
      <c r="C2" s="50" t="s">
        <v>308</v>
      </c>
      <c r="D2" s="62">
        <v>1</v>
      </c>
      <c r="E2" s="50" t="s">
        <v>96</v>
      </c>
      <c r="F2" s="50">
        <v>3.01</v>
      </c>
      <c r="G2" s="55">
        <v>0</v>
      </c>
      <c r="H2" s="55">
        <v>0</v>
      </c>
      <c r="I2" s="55">
        <v>0</v>
      </c>
      <c r="J2" s="51">
        <f t="shared" ref="J2:J10" si="0">ROUND(G2*D2,0)</f>
        <v>0</v>
      </c>
      <c r="K2" s="51">
        <f t="shared" ref="K2:K10" si="1">ROUND((H2+I2)*D2,0)</f>
        <v>0</v>
      </c>
      <c r="L2" s="59" t="s">
        <v>56</v>
      </c>
      <c r="M2" s="59" t="s">
        <v>309</v>
      </c>
    </row>
    <row r="3" spans="1:13" ht="90" customHeight="1" x14ac:dyDescent="0.2">
      <c r="A3" s="50">
        <v>2</v>
      </c>
      <c r="B3" s="62" t="s">
        <v>310</v>
      </c>
      <c r="C3" s="50" t="s">
        <v>311</v>
      </c>
      <c r="D3" s="62">
        <v>1</v>
      </c>
      <c r="E3" s="50" t="s">
        <v>96</v>
      </c>
      <c r="F3" s="50">
        <v>0.67</v>
      </c>
      <c r="G3" s="55">
        <v>0</v>
      </c>
      <c r="H3" s="55">
        <v>0</v>
      </c>
      <c r="I3" s="55">
        <v>0</v>
      </c>
      <c r="J3" s="51">
        <f t="shared" si="0"/>
        <v>0</v>
      </c>
      <c r="K3" s="51">
        <f t="shared" si="1"/>
        <v>0</v>
      </c>
      <c r="L3" s="59"/>
      <c r="M3" s="59"/>
    </row>
    <row r="4" spans="1:13" ht="114.75" customHeight="1" x14ac:dyDescent="0.2">
      <c r="A4" s="50">
        <v>3</v>
      </c>
      <c r="B4" s="62" t="s">
        <v>312</v>
      </c>
      <c r="C4" s="50" t="s">
        <v>313</v>
      </c>
      <c r="D4" s="62">
        <v>1</v>
      </c>
      <c r="E4" s="50" t="s">
        <v>96</v>
      </c>
      <c r="F4" s="50">
        <v>13.5</v>
      </c>
      <c r="G4" s="55">
        <v>0</v>
      </c>
      <c r="H4" s="55">
        <v>0</v>
      </c>
      <c r="I4" s="55">
        <v>0</v>
      </c>
      <c r="J4" s="51">
        <f t="shared" si="0"/>
        <v>0</v>
      </c>
      <c r="K4" s="51">
        <f t="shared" si="1"/>
        <v>0</v>
      </c>
      <c r="L4" s="59"/>
      <c r="M4" s="59"/>
    </row>
    <row r="5" spans="1:13" ht="84.75" customHeight="1" x14ac:dyDescent="0.2">
      <c r="A5" s="50">
        <v>4</v>
      </c>
      <c r="B5" s="62" t="s">
        <v>314</v>
      </c>
      <c r="C5" s="50" t="s">
        <v>315</v>
      </c>
      <c r="D5" s="62">
        <v>4</v>
      </c>
      <c r="E5" s="50" t="s">
        <v>96</v>
      </c>
      <c r="F5" s="50">
        <v>0.89</v>
      </c>
      <c r="G5" s="55">
        <v>0</v>
      </c>
      <c r="H5" s="55">
        <v>0</v>
      </c>
      <c r="I5" s="55">
        <v>0</v>
      </c>
      <c r="J5" s="51">
        <f t="shared" si="0"/>
        <v>0</v>
      </c>
      <c r="K5" s="51">
        <f t="shared" si="1"/>
        <v>0</v>
      </c>
      <c r="L5" s="59" t="s">
        <v>56</v>
      </c>
      <c r="M5" s="59" t="s">
        <v>316</v>
      </c>
    </row>
    <row r="6" spans="1:13" ht="107.25" customHeight="1" x14ac:dyDescent="0.2">
      <c r="A6" s="50">
        <v>5</v>
      </c>
      <c r="B6" s="62" t="s">
        <v>317</v>
      </c>
      <c r="C6" s="50" t="s">
        <v>318</v>
      </c>
      <c r="D6" s="62">
        <v>1</v>
      </c>
      <c r="E6" s="50" t="s">
        <v>96</v>
      </c>
      <c r="F6" s="50">
        <v>0.83</v>
      </c>
      <c r="G6" s="55">
        <v>0</v>
      </c>
      <c r="H6" s="55">
        <v>0</v>
      </c>
      <c r="I6" s="55">
        <v>0</v>
      </c>
      <c r="J6" s="51">
        <f t="shared" si="0"/>
        <v>0</v>
      </c>
      <c r="K6" s="51">
        <f t="shared" si="1"/>
        <v>0</v>
      </c>
      <c r="L6" s="59" t="s">
        <v>56</v>
      </c>
      <c r="M6" s="59" t="s">
        <v>319</v>
      </c>
    </row>
    <row r="7" spans="1:13" ht="82.5" customHeight="1" x14ac:dyDescent="0.2">
      <c r="A7" s="50">
        <v>6</v>
      </c>
      <c r="B7" s="62" t="s">
        <v>320</v>
      </c>
      <c r="C7" s="50" t="s">
        <v>321</v>
      </c>
      <c r="D7" s="62">
        <v>2</v>
      </c>
      <c r="E7" s="50" t="s">
        <v>96</v>
      </c>
      <c r="F7" s="50">
        <v>0.83</v>
      </c>
      <c r="G7" s="55">
        <v>0</v>
      </c>
      <c r="H7" s="55">
        <v>0</v>
      </c>
      <c r="I7" s="55">
        <v>0</v>
      </c>
      <c r="J7" s="51">
        <f t="shared" si="0"/>
        <v>0</v>
      </c>
      <c r="K7" s="51">
        <f t="shared" si="1"/>
        <v>0</v>
      </c>
      <c r="L7" s="59" t="s">
        <v>56</v>
      </c>
      <c r="M7" s="59" t="s">
        <v>322</v>
      </c>
    </row>
    <row r="8" spans="1:13" ht="111" customHeight="1" x14ac:dyDescent="0.2">
      <c r="A8" s="50">
        <v>7</v>
      </c>
      <c r="B8" s="62" t="s">
        <v>323</v>
      </c>
      <c r="C8" s="50" t="s">
        <v>324</v>
      </c>
      <c r="D8" s="62">
        <v>1</v>
      </c>
      <c r="E8" s="50" t="s">
        <v>96</v>
      </c>
      <c r="F8" s="50">
        <v>0.83</v>
      </c>
      <c r="G8" s="55">
        <v>0</v>
      </c>
      <c r="H8" s="55">
        <v>0</v>
      </c>
      <c r="I8" s="55">
        <v>0</v>
      </c>
      <c r="J8" s="51">
        <f t="shared" si="0"/>
        <v>0</v>
      </c>
      <c r="K8" s="51">
        <f t="shared" si="1"/>
        <v>0</v>
      </c>
      <c r="L8" s="59" t="s">
        <v>56</v>
      </c>
      <c r="M8" s="59" t="s">
        <v>325</v>
      </c>
    </row>
    <row r="9" spans="1:13" ht="97.5" customHeight="1" x14ac:dyDescent="0.2">
      <c r="A9" s="50">
        <v>8</v>
      </c>
      <c r="B9" s="62" t="s">
        <v>326</v>
      </c>
      <c r="C9" s="50" t="s">
        <v>327</v>
      </c>
      <c r="D9" s="62">
        <v>1</v>
      </c>
      <c r="E9" s="50" t="s">
        <v>96</v>
      </c>
      <c r="F9" s="50">
        <v>1.25</v>
      </c>
      <c r="G9" s="55">
        <v>0</v>
      </c>
      <c r="H9" s="55">
        <v>0</v>
      </c>
      <c r="I9" s="55">
        <v>0</v>
      </c>
      <c r="J9" s="51">
        <f t="shared" si="0"/>
        <v>0</v>
      </c>
      <c r="K9" s="51">
        <f t="shared" si="1"/>
        <v>0</v>
      </c>
      <c r="L9" s="59"/>
      <c r="M9" s="59"/>
    </row>
    <row r="10" spans="1:13" ht="25.5" x14ac:dyDescent="0.2">
      <c r="A10" s="50">
        <v>9</v>
      </c>
      <c r="B10" s="62" t="s">
        <v>92</v>
      </c>
      <c r="C10" s="50" t="s">
        <v>328</v>
      </c>
      <c r="D10" s="62">
        <v>1</v>
      </c>
      <c r="E10" s="50" t="s">
        <v>96</v>
      </c>
      <c r="F10" s="50">
        <v>15</v>
      </c>
      <c r="G10" s="55">
        <v>0</v>
      </c>
      <c r="H10" s="55">
        <v>0</v>
      </c>
      <c r="I10" s="55">
        <v>0</v>
      </c>
      <c r="J10" s="51">
        <f t="shared" si="0"/>
        <v>0</v>
      </c>
      <c r="K10" s="51">
        <f t="shared" si="1"/>
        <v>0</v>
      </c>
      <c r="L10" s="59" t="s">
        <v>286</v>
      </c>
      <c r="M10" s="59"/>
    </row>
    <row r="11" spans="1:13" ht="19.5" customHeight="1" x14ac:dyDescent="0.2">
      <c r="A11" s="56"/>
      <c r="B11" s="56"/>
      <c r="C11" s="56" t="s">
        <v>57</v>
      </c>
      <c r="D11" s="56"/>
      <c r="E11" s="56"/>
      <c r="F11" s="56"/>
      <c r="G11" s="63"/>
      <c r="H11" s="63"/>
      <c r="I11" s="63"/>
      <c r="J11" s="64">
        <f>ROUND(SUM(J2:J10),0)</f>
        <v>0</v>
      </c>
      <c r="K11" s="64">
        <f>ROUND(SUM(K2:K10),0)</f>
        <v>0</v>
      </c>
      <c r="L11" s="56"/>
      <c r="M11" s="5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F20" sqref="F20"/>
    </sheetView>
  </sheetViews>
  <sheetFormatPr defaultRowHeight="12.75" x14ac:dyDescent="0.2"/>
  <cols>
    <col min="1" max="1" width="24.42578125" customWidth="1"/>
    <col min="2" max="2" width="25.5703125" customWidth="1"/>
    <col min="3" max="3" width="23.85546875" customWidth="1"/>
    <col min="4" max="4" width="12" customWidth="1"/>
    <col min="5" max="5" width="10.7109375" customWidth="1"/>
  </cols>
  <sheetData>
    <row r="1" spans="1:9" x14ac:dyDescent="0.2">
      <c r="A1" s="155" t="s">
        <v>272</v>
      </c>
      <c r="B1" s="155"/>
      <c r="C1" s="155"/>
      <c r="D1" s="155"/>
      <c r="E1" s="155"/>
      <c r="F1" s="155"/>
      <c r="G1" s="155"/>
      <c r="H1" s="155"/>
      <c r="I1" s="155"/>
    </row>
    <row r="2" spans="1:9" x14ac:dyDescent="0.2">
      <c r="A2" s="155" t="s">
        <v>28</v>
      </c>
      <c r="B2" s="155"/>
      <c r="C2" s="155"/>
      <c r="D2" s="155"/>
      <c r="E2" s="155"/>
      <c r="F2" s="155"/>
      <c r="G2" s="155"/>
      <c r="H2" s="155"/>
      <c r="I2" s="155"/>
    </row>
    <row r="3" spans="1:9" x14ac:dyDescent="0.2">
      <c r="A3" s="156" t="s">
        <v>22</v>
      </c>
      <c r="B3" s="156"/>
      <c r="C3" s="156"/>
      <c r="D3" s="156"/>
      <c r="E3" s="156"/>
      <c r="F3" s="156"/>
      <c r="G3" s="156"/>
      <c r="H3" s="156"/>
      <c r="I3" s="156"/>
    </row>
    <row r="4" spans="1:9" s="102" customFormat="1" ht="88.5" customHeight="1" x14ac:dyDescent="0.2">
      <c r="A4" s="74" t="s">
        <v>424</v>
      </c>
      <c r="B4" s="113"/>
      <c r="C4" s="113"/>
      <c r="D4" s="113"/>
      <c r="E4" s="113"/>
      <c r="F4" s="113"/>
      <c r="G4" s="113"/>
      <c r="H4" s="113"/>
      <c r="I4" s="113"/>
    </row>
    <row r="5" spans="1:9" s="102" customFormat="1" ht="63.75" x14ac:dyDescent="0.2">
      <c r="A5" s="71" t="s">
        <v>381</v>
      </c>
      <c r="B5" s="113"/>
      <c r="C5" s="113"/>
      <c r="D5" s="113"/>
      <c r="E5" s="113"/>
      <c r="F5" s="113"/>
      <c r="G5" s="113"/>
      <c r="H5" s="113"/>
      <c r="I5" s="113"/>
    </row>
    <row r="6" spans="1:9" x14ac:dyDescent="0.2">
      <c r="A6" s="32"/>
      <c r="B6" s="32"/>
      <c r="C6" s="32"/>
      <c r="D6" s="32"/>
      <c r="E6" s="32"/>
      <c r="F6" s="32"/>
      <c r="G6" s="32"/>
      <c r="H6" s="32"/>
      <c r="I6" s="32"/>
    </row>
    <row r="7" spans="1:9" ht="18.75" customHeight="1" x14ac:dyDescent="0.2">
      <c r="A7" s="160" t="s">
        <v>3</v>
      </c>
      <c r="B7" s="160"/>
      <c r="C7" s="160"/>
      <c r="D7" s="160"/>
      <c r="E7" s="32"/>
      <c r="F7" s="32"/>
      <c r="G7" s="32"/>
      <c r="H7" s="32"/>
      <c r="I7" s="32"/>
    </row>
    <row r="8" spans="1:9" x14ac:dyDescent="0.2">
      <c r="A8" s="33" t="s">
        <v>0</v>
      </c>
      <c r="B8" s="34"/>
      <c r="C8" s="34" t="s">
        <v>1</v>
      </c>
      <c r="D8" s="34" t="s">
        <v>2</v>
      </c>
      <c r="E8" s="32"/>
      <c r="F8" s="32"/>
      <c r="G8" s="32"/>
      <c r="H8" s="32"/>
      <c r="I8" s="32"/>
    </row>
    <row r="9" spans="1:9" ht="22.5" customHeight="1" x14ac:dyDescent="0.2">
      <c r="A9" s="35" t="s">
        <v>4</v>
      </c>
      <c r="B9" s="35"/>
      <c r="C9" s="44">
        <f>ROUND('54 fűtés 00'!C7,0)</f>
        <v>0</v>
      </c>
      <c r="D9" s="44">
        <f>ROUND('54 fűtés 00'!D7,0)</f>
        <v>0</v>
      </c>
      <c r="E9" s="32"/>
      <c r="F9" s="32"/>
      <c r="G9" s="32"/>
      <c r="H9" s="32"/>
      <c r="I9" s="32"/>
    </row>
    <row r="10" spans="1:9" ht="18" customHeight="1" x14ac:dyDescent="0.2">
      <c r="A10" s="31" t="s">
        <v>5</v>
      </c>
      <c r="B10" s="39">
        <v>0</v>
      </c>
      <c r="C10" s="46">
        <v>0</v>
      </c>
      <c r="D10" s="46">
        <v>0</v>
      </c>
      <c r="E10" s="32"/>
      <c r="F10" s="32"/>
      <c r="G10" s="32"/>
      <c r="H10" s="32"/>
      <c r="I10" s="32"/>
    </row>
    <row r="11" spans="1:9" x14ac:dyDescent="0.2">
      <c r="A11" s="35" t="s">
        <v>6</v>
      </c>
      <c r="B11" s="35"/>
      <c r="C11" s="41">
        <f>C9</f>
        <v>0</v>
      </c>
      <c r="D11" s="41">
        <f>D9</f>
        <v>0</v>
      </c>
      <c r="E11" s="32"/>
      <c r="F11" s="32"/>
      <c r="G11" s="32"/>
      <c r="H11" s="32"/>
      <c r="I11" s="32"/>
    </row>
    <row r="12" spans="1:9" ht="24.75" customHeight="1" x14ac:dyDescent="0.2">
      <c r="A12" s="35" t="s">
        <v>7</v>
      </c>
      <c r="B12" s="35"/>
      <c r="C12" s="41">
        <f>C11</f>
        <v>0</v>
      </c>
      <c r="D12" s="41">
        <v>0</v>
      </c>
      <c r="E12" s="32"/>
      <c r="F12" s="32"/>
      <c r="G12" s="32"/>
      <c r="H12" s="32"/>
      <c r="I12" s="32"/>
    </row>
    <row r="13" spans="1:9" x14ac:dyDescent="0.2">
      <c r="A13" s="31" t="s">
        <v>8</v>
      </c>
      <c r="B13" s="39">
        <v>0</v>
      </c>
      <c r="C13" s="46">
        <v>0</v>
      </c>
      <c r="D13" s="46">
        <v>0</v>
      </c>
      <c r="E13" s="32"/>
      <c r="F13" s="32"/>
      <c r="G13" s="32"/>
      <c r="H13" s="32"/>
      <c r="I13" s="32"/>
    </row>
    <row r="14" spans="1:9" ht="25.5" x14ac:dyDescent="0.2">
      <c r="A14" s="35" t="s">
        <v>9</v>
      </c>
      <c r="B14" s="35"/>
      <c r="C14" s="41">
        <f>C9</f>
        <v>0</v>
      </c>
      <c r="D14" s="41">
        <v>0</v>
      </c>
      <c r="E14" s="32"/>
      <c r="F14" s="32"/>
      <c r="G14" s="32"/>
      <c r="H14" s="32"/>
      <c r="I14" s="32"/>
    </row>
    <row r="15" spans="1:9" x14ac:dyDescent="0.2">
      <c r="A15" s="31" t="s">
        <v>10</v>
      </c>
      <c r="B15" s="39">
        <v>0</v>
      </c>
      <c r="C15" s="46">
        <v>0</v>
      </c>
      <c r="D15" s="46">
        <v>0</v>
      </c>
      <c r="E15" s="32"/>
      <c r="F15" s="32"/>
      <c r="G15" s="32"/>
      <c r="H15" s="32"/>
      <c r="I15" s="32"/>
    </row>
    <row r="16" spans="1:9" x14ac:dyDescent="0.2">
      <c r="A16" s="35" t="s">
        <v>11</v>
      </c>
      <c r="B16" s="35"/>
      <c r="C16" s="41">
        <v>0</v>
      </c>
      <c r="D16" s="41">
        <f>D9</f>
        <v>0</v>
      </c>
      <c r="E16" s="32"/>
      <c r="F16" s="32"/>
      <c r="G16" s="32"/>
      <c r="H16" s="32"/>
      <c r="I16" s="32"/>
    </row>
    <row r="17" spans="1:9" x14ac:dyDescent="0.2">
      <c r="A17" s="31" t="s">
        <v>12</v>
      </c>
      <c r="B17" s="39">
        <v>0</v>
      </c>
      <c r="C17" s="46">
        <v>0</v>
      </c>
      <c r="D17" s="46">
        <v>0</v>
      </c>
      <c r="E17" s="32"/>
      <c r="F17" s="32"/>
      <c r="G17" s="32"/>
      <c r="H17" s="32"/>
      <c r="I17" s="32"/>
    </row>
    <row r="18" spans="1:9" x14ac:dyDescent="0.2">
      <c r="A18" s="35" t="s">
        <v>13</v>
      </c>
      <c r="B18" s="35"/>
      <c r="C18" s="157">
        <f>C14+D16</f>
        <v>0</v>
      </c>
      <c r="D18" s="157"/>
      <c r="E18" s="32"/>
      <c r="F18" s="32"/>
      <c r="G18" s="32"/>
      <c r="H18" s="32"/>
      <c r="I18" s="32"/>
    </row>
    <row r="19" spans="1:9" x14ac:dyDescent="0.2">
      <c r="A19" s="31" t="s">
        <v>14</v>
      </c>
      <c r="B19" s="39">
        <v>0.05</v>
      </c>
      <c r="C19" s="158">
        <f>C18*B19</f>
        <v>0</v>
      </c>
      <c r="D19" s="158"/>
      <c r="E19" s="32"/>
      <c r="F19" s="32"/>
      <c r="G19" s="32"/>
      <c r="H19" s="32"/>
      <c r="I19" s="32"/>
    </row>
    <row r="20" spans="1:9" ht="25.5" x14ac:dyDescent="0.2">
      <c r="A20" s="35" t="s">
        <v>15</v>
      </c>
      <c r="B20" s="35"/>
      <c r="C20" s="43"/>
      <c r="D20" s="43"/>
      <c r="E20" s="32"/>
      <c r="F20" s="32"/>
      <c r="G20" s="32"/>
      <c r="H20" s="32"/>
      <c r="I20" s="32"/>
    </row>
    <row r="21" spans="1:9" x14ac:dyDescent="0.2">
      <c r="A21" s="35" t="s">
        <v>16</v>
      </c>
      <c r="B21" s="35"/>
      <c r="C21" s="157">
        <f>C18+C19</f>
        <v>0</v>
      </c>
      <c r="D21" s="157"/>
      <c r="E21" s="32"/>
      <c r="F21" s="32"/>
      <c r="G21" s="32"/>
      <c r="H21" s="32"/>
      <c r="I21" s="32"/>
    </row>
    <row r="22" spans="1:9" x14ac:dyDescent="0.2">
      <c r="A22" s="31" t="s">
        <v>17</v>
      </c>
      <c r="B22" s="39">
        <v>0.27</v>
      </c>
      <c r="C22" s="157">
        <f>C19</f>
        <v>0</v>
      </c>
      <c r="D22" s="157"/>
      <c r="E22" s="32"/>
      <c r="F22" s="32"/>
      <c r="G22" s="32"/>
      <c r="H22" s="32"/>
      <c r="I22" s="32"/>
    </row>
    <row r="23" spans="1:9" ht="14.25" x14ac:dyDescent="0.2">
      <c r="A23" s="38" t="s">
        <v>18</v>
      </c>
      <c r="B23" s="38"/>
      <c r="C23" s="159">
        <f>C21+C22</f>
        <v>0</v>
      </c>
      <c r="D23" s="159"/>
      <c r="E23" s="32"/>
      <c r="F23" s="32"/>
      <c r="G23" s="32"/>
      <c r="H23" s="32"/>
      <c r="I23" s="32"/>
    </row>
    <row r="27" spans="1:9" x14ac:dyDescent="0.2">
      <c r="C27" s="72" t="s">
        <v>382</v>
      </c>
      <c r="D27" s="73">
        <v>42943</v>
      </c>
      <c r="E27" s="73"/>
    </row>
  </sheetData>
  <mergeCells count="9">
    <mergeCell ref="C21:D21"/>
    <mergeCell ref="C22:D22"/>
    <mergeCell ref="C23:D23"/>
    <mergeCell ref="A7:D7"/>
    <mergeCell ref="A1:I1"/>
    <mergeCell ref="A2:I2"/>
    <mergeCell ref="A3:I3"/>
    <mergeCell ref="C18:D18"/>
    <mergeCell ref="C19:D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17" sqref="D17"/>
    </sheetView>
  </sheetViews>
  <sheetFormatPr defaultRowHeight="12.75" x14ac:dyDescent="0.2"/>
  <cols>
    <col min="1" max="1" width="47.28515625" style="32" customWidth="1"/>
    <col min="2" max="2" width="11.85546875" style="32" customWidth="1"/>
    <col min="3" max="4" width="15.42578125" style="43" customWidth="1"/>
    <col min="5" max="256" width="9.140625" style="32"/>
    <col min="257" max="257" width="47.28515625" style="32" customWidth="1"/>
    <col min="258" max="258" width="11.85546875" style="32" customWidth="1"/>
    <col min="259" max="260" width="15.42578125" style="32" customWidth="1"/>
    <col min="261" max="512" width="9.140625" style="32"/>
    <col min="513" max="513" width="47.28515625" style="32" customWidth="1"/>
    <col min="514" max="514" width="11.85546875" style="32" customWidth="1"/>
    <col min="515" max="516" width="15.42578125" style="32" customWidth="1"/>
    <col min="517" max="768" width="9.140625" style="32"/>
    <col min="769" max="769" width="47.28515625" style="32" customWidth="1"/>
    <col min="770" max="770" width="11.85546875" style="32" customWidth="1"/>
    <col min="771" max="772" width="15.42578125" style="32" customWidth="1"/>
    <col min="773" max="1024" width="9.140625" style="32"/>
    <col min="1025" max="1025" width="47.28515625" style="32" customWidth="1"/>
    <col min="1026" max="1026" width="11.85546875" style="32" customWidth="1"/>
    <col min="1027" max="1028" width="15.42578125" style="32" customWidth="1"/>
    <col min="1029" max="1280" width="9.140625" style="32"/>
    <col min="1281" max="1281" width="47.28515625" style="32" customWidth="1"/>
    <col min="1282" max="1282" width="11.85546875" style="32" customWidth="1"/>
    <col min="1283" max="1284" width="15.42578125" style="32" customWidth="1"/>
    <col min="1285" max="1536" width="9.140625" style="32"/>
    <col min="1537" max="1537" width="47.28515625" style="32" customWidth="1"/>
    <col min="1538" max="1538" width="11.85546875" style="32" customWidth="1"/>
    <col min="1539" max="1540" width="15.42578125" style="32" customWidth="1"/>
    <col min="1541" max="1792" width="9.140625" style="32"/>
    <col min="1793" max="1793" width="47.28515625" style="32" customWidth="1"/>
    <col min="1794" max="1794" width="11.85546875" style="32" customWidth="1"/>
    <col min="1795" max="1796" width="15.42578125" style="32" customWidth="1"/>
    <col min="1797" max="2048" width="9.140625" style="32"/>
    <col min="2049" max="2049" width="47.28515625" style="32" customWidth="1"/>
    <col min="2050" max="2050" width="11.85546875" style="32" customWidth="1"/>
    <col min="2051" max="2052" width="15.42578125" style="32" customWidth="1"/>
    <col min="2053" max="2304" width="9.140625" style="32"/>
    <col min="2305" max="2305" width="47.28515625" style="32" customWidth="1"/>
    <col min="2306" max="2306" width="11.85546875" style="32" customWidth="1"/>
    <col min="2307" max="2308" width="15.42578125" style="32" customWidth="1"/>
    <col min="2309" max="2560" width="9.140625" style="32"/>
    <col min="2561" max="2561" width="47.28515625" style="32" customWidth="1"/>
    <col min="2562" max="2562" width="11.85546875" style="32" customWidth="1"/>
    <col min="2563" max="2564" width="15.42578125" style="32" customWidth="1"/>
    <col min="2565" max="2816" width="9.140625" style="32"/>
    <col min="2817" max="2817" width="47.28515625" style="32" customWidth="1"/>
    <col min="2818" max="2818" width="11.85546875" style="32" customWidth="1"/>
    <col min="2819" max="2820" width="15.42578125" style="32" customWidth="1"/>
    <col min="2821" max="3072" width="9.140625" style="32"/>
    <col min="3073" max="3073" width="47.28515625" style="32" customWidth="1"/>
    <col min="3074" max="3074" width="11.85546875" style="32" customWidth="1"/>
    <col min="3075" max="3076" width="15.42578125" style="32" customWidth="1"/>
    <col min="3077" max="3328" width="9.140625" style="32"/>
    <col min="3329" max="3329" width="47.28515625" style="32" customWidth="1"/>
    <col min="3330" max="3330" width="11.85546875" style="32" customWidth="1"/>
    <col min="3331" max="3332" width="15.42578125" style="32" customWidth="1"/>
    <col min="3333" max="3584" width="9.140625" style="32"/>
    <col min="3585" max="3585" width="47.28515625" style="32" customWidth="1"/>
    <col min="3586" max="3586" width="11.85546875" style="32" customWidth="1"/>
    <col min="3587" max="3588" width="15.42578125" style="32" customWidth="1"/>
    <col min="3589" max="3840" width="9.140625" style="32"/>
    <col min="3841" max="3841" width="47.28515625" style="32" customWidth="1"/>
    <col min="3842" max="3842" width="11.85546875" style="32" customWidth="1"/>
    <col min="3843" max="3844" width="15.42578125" style="32" customWidth="1"/>
    <col min="3845" max="4096" width="9.140625" style="32"/>
    <col min="4097" max="4097" width="47.28515625" style="32" customWidth="1"/>
    <col min="4098" max="4098" width="11.85546875" style="32" customWidth="1"/>
    <col min="4099" max="4100" width="15.42578125" style="32" customWidth="1"/>
    <col min="4101" max="4352" width="9.140625" style="32"/>
    <col min="4353" max="4353" width="47.28515625" style="32" customWidth="1"/>
    <col min="4354" max="4354" width="11.85546875" style="32" customWidth="1"/>
    <col min="4355" max="4356" width="15.42578125" style="32" customWidth="1"/>
    <col min="4357" max="4608" width="9.140625" style="32"/>
    <col min="4609" max="4609" width="47.28515625" style="32" customWidth="1"/>
    <col min="4610" max="4610" width="11.85546875" style="32" customWidth="1"/>
    <col min="4611" max="4612" width="15.42578125" style="32" customWidth="1"/>
    <col min="4613" max="4864" width="9.140625" style="32"/>
    <col min="4865" max="4865" width="47.28515625" style="32" customWidth="1"/>
    <col min="4866" max="4866" width="11.85546875" style="32" customWidth="1"/>
    <col min="4867" max="4868" width="15.42578125" style="32" customWidth="1"/>
    <col min="4869" max="5120" width="9.140625" style="32"/>
    <col min="5121" max="5121" width="47.28515625" style="32" customWidth="1"/>
    <col min="5122" max="5122" width="11.85546875" style="32" customWidth="1"/>
    <col min="5123" max="5124" width="15.42578125" style="32" customWidth="1"/>
    <col min="5125" max="5376" width="9.140625" style="32"/>
    <col min="5377" max="5377" width="47.28515625" style="32" customWidth="1"/>
    <col min="5378" max="5378" width="11.85546875" style="32" customWidth="1"/>
    <col min="5379" max="5380" width="15.42578125" style="32" customWidth="1"/>
    <col min="5381" max="5632" width="9.140625" style="32"/>
    <col min="5633" max="5633" width="47.28515625" style="32" customWidth="1"/>
    <col min="5634" max="5634" width="11.85546875" style="32" customWidth="1"/>
    <col min="5635" max="5636" width="15.42578125" style="32" customWidth="1"/>
    <col min="5637" max="5888" width="9.140625" style="32"/>
    <col min="5889" max="5889" width="47.28515625" style="32" customWidth="1"/>
    <col min="5890" max="5890" width="11.85546875" style="32" customWidth="1"/>
    <col min="5891" max="5892" width="15.42578125" style="32" customWidth="1"/>
    <col min="5893" max="6144" width="9.140625" style="32"/>
    <col min="6145" max="6145" width="47.28515625" style="32" customWidth="1"/>
    <col min="6146" max="6146" width="11.85546875" style="32" customWidth="1"/>
    <col min="6147" max="6148" width="15.42578125" style="32" customWidth="1"/>
    <col min="6149" max="6400" width="9.140625" style="32"/>
    <col min="6401" max="6401" width="47.28515625" style="32" customWidth="1"/>
    <col min="6402" max="6402" width="11.85546875" style="32" customWidth="1"/>
    <col min="6403" max="6404" width="15.42578125" style="32" customWidth="1"/>
    <col min="6405" max="6656" width="9.140625" style="32"/>
    <col min="6657" max="6657" width="47.28515625" style="32" customWidth="1"/>
    <col min="6658" max="6658" width="11.85546875" style="32" customWidth="1"/>
    <col min="6659" max="6660" width="15.42578125" style="32" customWidth="1"/>
    <col min="6661" max="6912" width="9.140625" style="32"/>
    <col min="6913" max="6913" width="47.28515625" style="32" customWidth="1"/>
    <col min="6914" max="6914" width="11.85546875" style="32" customWidth="1"/>
    <col min="6915" max="6916" width="15.42578125" style="32" customWidth="1"/>
    <col min="6917" max="7168" width="9.140625" style="32"/>
    <col min="7169" max="7169" width="47.28515625" style="32" customWidth="1"/>
    <col min="7170" max="7170" width="11.85546875" style="32" customWidth="1"/>
    <col min="7171" max="7172" width="15.42578125" style="32" customWidth="1"/>
    <col min="7173" max="7424" width="9.140625" style="32"/>
    <col min="7425" max="7425" width="47.28515625" style="32" customWidth="1"/>
    <col min="7426" max="7426" width="11.85546875" style="32" customWidth="1"/>
    <col min="7427" max="7428" width="15.42578125" style="32" customWidth="1"/>
    <col min="7429" max="7680" width="9.140625" style="32"/>
    <col min="7681" max="7681" width="47.28515625" style="32" customWidth="1"/>
    <col min="7682" max="7682" width="11.85546875" style="32" customWidth="1"/>
    <col min="7683" max="7684" width="15.42578125" style="32" customWidth="1"/>
    <col min="7685" max="7936" width="9.140625" style="32"/>
    <col min="7937" max="7937" width="47.28515625" style="32" customWidth="1"/>
    <col min="7938" max="7938" width="11.85546875" style="32" customWidth="1"/>
    <col min="7939" max="7940" width="15.42578125" style="32" customWidth="1"/>
    <col min="7941" max="8192" width="9.140625" style="32"/>
    <col min="8193" max="8193" width="47.28515625" style="32" customWidth="1"/>
    <col min="8194" max="8194" width="11.85546875" style="32" customWidth="1"/>
    <col min="8195" max="8196" width="15.42578125" style="32" customWidth="1"/>
    <col min="8197" max="8448" width="9.140625" style="32"/>
    <col min="8449" max="8449" width="47.28515625" style="32" customWidth="1"/>
    <col min="8450" max="8450" width="11.85546875" style="32" customWidth="1"/>
    <col min="8451" max="8452" width="15.42578125" style="32" customWidth="1"/>
    <col min="8453" max="8704" width="9.140625" style="32"/>
    <col min="8705" max="8705" width="47.28515625" style="32" customWidth="1"/>
    <col min="8706" max="8706" width="11.85546875" style="32" customWidth="1"/>
    <col min="8707" max="8708" width="15.42578125" style="32" customWidth="1"/>
    <col min="8709" max="8960" width="9.140625" style="32"/>
    <col min="8961" max="8961" width="47.28515625" style="32" customWidth="1"/>
    <col min="8962" max="8962" width="11.85546875" style="32" customWidth="1"/>
    <col min="8963" max="8964" width="15.42578125" style="32" customWidth="1"/>
    <col min="8965" max="9216" width="9.140625" style="32"/>
    <col min="9217" max="9217" width="47.28515625" style="32" customWidth="1"/>
    <col min="9218" max="9218" width="11.85546875" style="32" customWidth="1"/>
    <col min="9219" max="9220" width="15.42578125" style="32" customWidth="1"/>
    <col min="9221" max="9472" width="9.140625" style="32"/>
    <col min="9473" max="9473" width="47.28515625" style="32" customWidth="1"/>
    <col min="9474" max="9474" width="11.85546875" style="32" customWidth="1"/>
    <col min="9475" max="9476" width="15.42578125" style="32" customWidth="1"/>
    <col min="9477" max="9728" width="9.140625" style="32"/>
    <col min="9729" max="9729" width="47.28515625" style="32" customWidth="1"/>
    <col min="9730" max="9730" width="11.85546875" style="32" customWidth="1"/>
    <col min="9731" max="9732" width="15.42578125" style="32" customWidth="1"/>
    <col min="9733" max="9984" width="9.140625" style="32"/>
    <col min="9985" max="9985" width="47.28515625" style="32" customWidth="1"/>
    <col min="9986" max="9986" width="11.85546875" style="32" customWidth="1"/>
    <col min="9987" max="9988" width="15.42578125" style="32" customWidth="1"/>
    <col min="9989" max="10240" width="9.140625" style="32"/>
    <col min="10241" max="10241" width="47.28515625" style="32" customWidth="1"/>
    <col min="10242" max="10242" width="11.85546875" style="32" customWidth="1"/>
    <col min="10243" max="10244" width="15.42578125" style="32" customWidth="1"/>
    <col min="10245" max="10496" width="9.140625" style="32"/>
    <col min="10497" max="10497" width="47.28515625" style="32" customWidth="1"/>
    <col min="10498" max="10498" width="11.85546875" style="32" customWidth="1"/>
    <col min="10499" max="10500" width="15.42578125" style="32" customWidth="1"/>
    <col min="10501" max="10752" width="9.140625" style="32"/>
    <col min="10753" max="10753" width="47.28515625" style="32" customWidth="1"/>
    <col min="10754" max="10754" width="11.85546875" style="32" customWidth="1"/>
    <col min="10755" max="10756" width="15.42578125" style="32" customWidth="1"/>
    <col min="10757" max="11008" width="9.140625" style="32"/>
    <col min="11009" max="11009" width="47.28515625" style="32" customWidth="1"/>
    <col min="11010" max="11010" width="11.85546875" style="32" customWidth="1"/>
    <col min="11011" max="11012" width="15.42578125" style="32" customWidth="1"/>
    <col min="11013" max="11264" width="9.140625" style="32"/>
    <col min="11265" max="11265" width="47.28515625" style="32" customWidth="1"/>
    <col min="11266" max="11266" width="11.85546875" style="32" customWidth="1"/>
    <col min="11267" max="11268" width="15.42578125" style="32" customWidth="1"/>
    <col min="11269" max="11520" width="9.140625" style="32"/>
    <col min="11521" max="11521" width="47.28515625" style="32" customWidth="1"/>
    <col min="11522" max="11522" width="11.85546875" style="32" customWidth="1"/>
    <col min="11523" max="11524" width="15.42578125" style="32" customWidth="1"/>
    <col min="11525" max="11776" width="9.140625" style="32"/>
    <col min="11777" max="11777" width="47.28515625" style="32" customWidth="1"/>
    <col min="11778" max="11778" width="11.85546875" style="32" customWidth="1"/>
    <col min="11779" max="11780" width="15.42578125" style="32" customWidth="1"/>
    <col min="11781" max="12032" width="9.140625" style="32"/>
    <col min="12033" max="12033" width="47.28515625" style="32" customWidth="1"/>
    <col min="12034" max="12034" width="11.85546875" style="32" customWidth="1"/>
    <col min="12035" max="12036" width="15.42578125" style="32" customWidth="1"/>
    <col min="12037" max="12288" width="9.140625" style="32"/>
    <col min="12289" max="12289" width="47.28515625" style="32" customWidth="1"/>
    <col min="12290" max="12290" width="11.85546875" style="32" customWidth="1"/>
    <col min="12291" max="12292" width="15.42578125" style="32" customWidth="1"/>
    <col min="12293" max="12544" width="9.140625" style="32"/>
    <col min="12545" max="12545" width="47.28515625" style="32" customWidth="1"/>
    <col min="12546" max="12546" width="11.85546875" style="32" customWidth="1"/>
    <col min="12547" max="12548" width="15.42578125" style="32" customWidth="1"/>
    <col min="12549" max="12800" width="9.140625" style="32"/>
    <col min="12801" max="12801" width="47.28515625" style="32" customWidth="1"/>
    <col min="12802" max="12802" width="11.85546875" style="32" customWidth="1"/>
    <col min="12803" max="12804" width="15.42578125" style="32" customWidth="1"/>
    <col min="12805" max="13056" width="9.140625" style="32"/>
    <col min="13057" max="13057" width="47.28515625" style="32" customWidth="1"/>
    <col min="13058" max="13058" width="11.85546875" style="32" customWidth="1"/>
    <col min="13059" max="13060" width="15.42578125" style="32" customWidth="1"/>
    <col min="13061" max="13312" width="9.140625" style="32"/>
    <col min="13313" max="13313" width="47.28515625" style="32" customWidth="1"/>
    <col min="13314" max="13314" width="11.85546875" style="32" customWidth="1"/>
    <col min="13315" max="13316" width="15.42578125" style="32" customWidth="1"/>
    <col min="13317" max="13568" width="9.140625" style="32"/>
    <col min="13569" max="13569" width="47.28515625" style="32" customWidth="1"/>
    <col min="13570" max="13570" width="11.85546875" style="32" customWidth="1"/>
    <col min="13571" max="13572" width="15.42578125" style="32" customWidth="1"/>
    <col min="13573" max="13824" width="9.140625" style="32"/>
    <col min="13825" max="13825" width="47.28515625" style="32" customWidth="1"/>
    <col min="13826" max="13826" width="11.85546875" style="32" customWidth="1"/>
    <col min="13827" max="13828" width="15.42578125" style="32" customWidth="1"/>
    <col min="13829" max="14080" width="9.140625" style="32"/>
    <col min="14081" max="14081" width="47.28515625" style="32" customWidth="1"/>
    <col min="14082" max="14082" width="11.85546875" style="32" customWidth="1"/>
    <col min="14083" max="14084" width="15.42578125" style="32" customWidth="1"/>
    <col min="14085" max="14336" width="9.140625" style="32"/>
    <col min="14337" max="14337" width="47.28515625" style="32" customWidth="1"/>
    <col min="14338" max="14338" width="11.85546875" style="32" customWidth="1"/>
    <col min="14339" max="14340" width="15.42578125" style="32" customWidth="1"/>
    <col min="14341" max="14592" width="9.140625" style="32"/>
    <col min="14593" max="14593" width="47.28515625" style="32" customWidth="1"/>
    <col min="14594" max="14594" width="11.85546875" style="32" customWidth="1"/>
    <col min="14595" max="14596" width="15.42578125" style="32" customWidth="1"/>
    <col min="14597" max="14848" width="9.140625" style="32"/>
    <col min="14849" max="14849" width="47.28515625" style="32" customWidth="1"/>
    <col min="14850" max="14850" width="11.85546875" style="32" customWidth="1"/>
    <col min="14851" max="14852" width="15.42578125" style="32" customWidth="1"/>
    <col min="14853" max="15104" width="9.140625" style="32"/>
    <col min="15105" max="15105" width="47.28515625" style="32" customWidth="1"/>
    <col min="15106" max="15106" width="11.85546875" style="32" customWidth="1"/>
    <col min="15107" max="15108" width="15.42578125" style="32" customWidth="1"/>
    <col min="15109" max="15360" width="9.140625" style="32"/>
    <col min="15361" max="15361" width="47.28515625" style="32" customWidth="1"/>
    <col min="15362" max="15362" width="11.85546875" style="32" customWidth="1"/>
    <col min="15363" max="15364" width="15.42578125" style="32" customWidth="1"/>
    <col min="15365" max="15616" width="9.140625" style="32"/>
    <col min="15617" max="15617" width="47.28515625" style="32" customWidth="1"/>
    <col min="15618" max="15618" width="11.85546875" style="32" customWidth="1"/>
    <col min="15619" max="15620" width="15.42578125" style="32" customWidth="1"/>
    <col min="15621" max="15872" width="9.140625" style="32"/>
    <col min="15873" max="15873" width="47.28515625" style="32" customWidth="1"/>
    <col min="15874" max="15874" width="11.85546875" style="32" customWidth="1"/>
    <col min="15875" max="15876" width="15.42578125" style="32" customWidth="1"/>
    <col min="15877" max="16128" width="9.140625" style="32"/>
    <col min="16129" max="16129" width="47.28515625" style="32" customWidth="1"/>
    <col min="16130" max="16130" width="11.85546875" style="32" customWidth="1"/>
    <col min="16131" max="16132" width="15.42578125" style="32" customWidth="1"/>
    <col min="16133" max="16384" width="9.140625" style="32"/>
  </cols>
  <sheetData>
    <row r="1" spans="1:9" x14ac:dyDescent="0.2">
      <c r="A1" s="155" t="s">
        <v>272</v>
      </c>
      <c r="B1" s="155"/>
      <c r="C1" s="155"/>
      <c r="D1" s="155"/>
      <c r="E1" s="155"/>
      <c r="F1" s="155"/>
      <c r="G1" s="155"/>
      <c r="H1" s="155"/>
      <c r="I1" s="155"/>
    </row>
    <row r="2" spans="1:9" x14ac:dyDescent="0.2">
      <c r="A2" s="155" t="s">
        <v>28</v>
      </c>
      <c r="B2" s="155"/>
      <c r="C2" s="155"/>
      <c r="D2" s="155"/>
      <c r="E2" s="155"/>
      <c r="F2" s="155"/>
      <c r="G2" s="155"/>
      <c r="H2" s="155"/>
      <c r="I2" s="155"/>
    </row>
    <row r="3" spans="1:9" x14ac:dyDescent="0.2">
      <c r="A3" s="156" t="s">
        <v>425</v>
      </c>
      <c r="B3" s="156"/>
      <c r="C3" s="156"/>
      <c r="D3" s="156"/>
      <c r="E3" s="156"/>
      <c r="F3" s="156"/>
      <c r="G3" s="156"/>
      <c r="H3" s="156"/>
      <c r="I3" s="156"/>
    </row>
    <row r="4" spans="1:9" s="102" customFormat="1" ht="76.5" x14ac:dyDescent="0.2">
      <c r="A4" s="74" t="s">
        <v>424</v>
      </c>
      <c r="B4" s="113"/>
      <c r="C4" s="113"/>
      <c r="D4" s="113"/>
      <c r="E4" s="113"/>
      <c r="F4" s="113"/>
      <c r="G4" s="113"/>
      <c r="H4" s="113"/>
      <c r="I4" s="113"/>
    </row>
    <row r="5" spans="1:9" s="102" customFormat="1" ht="63.75" x14ac:dyDescent="0.2">
      <c r="A5" s="71" t="s">
        <v>381</v>
      </c>
      <c r="B5" s="113"/>
      <c r="C5" s="113"/>
      <c r="D5" s="113"/>
      <c r="E5" s="113"/>
      <c r="F5" s="113"/>
      <c r="G5" s="113"/>
      <c r="H5" s="113"/>
      <c r="I5" s="113"/>
    </row>
    <row r="6" spans="1:9" x14ac:dyDescent="0.2">
      <c r="C6" s="32"/>
      <c r="D6" s="32"/>
    </row>
    <row r="7" spans="1:9" ht="18.75" x14ac:dyDescent="0.2">
      <c r="A7" s="160" t="s">
        <v>3</v>
      </c>
      <c r="B7" s="160"/>
      <c r="C7" s="160"/>
      <c r="D7" s="160"/>
    </row>
    <row r="8" spans="1:9" x14ac:dyDescent="0.2">
      <c r="A8" s="33" t="s">
        <v>0</v>
      </c>
      <c r="B8" s="34"/>
      <c r="C8" s="34" t="s">
        <v>1</v>
      </c>
      <c r="D8" s="34" t="s">
        <v>2</v>
      </c>
    </row>
    <row r="9" spans="1:9" x14ac:dyDescent="0.2">
      <c r="A9" s="35" t="s">
        <v>4</v>
      </c>
      <c r="B9" s="35"/>
      <c r="C9" s="44">
        <f>ROUND('54 építész 00'!C8,0)</f>
        <v>0</v>
      </c>
      <c r="D9" s="44">
        <f>ROUND('54 építész 00'!D8,0)</f>
        <v>0</v>
      </c>
    </row>
    <row r="10" spans="1:9" s="38" customFormat="1" ht="14.25" x14ac:dyDescent="0.2">
      <c r="A10" s="31" t="s">
        <v>5</v>
      </c>
      <c r="B10" s="39">
        <v>0</v>
      </c>
      <c r="C10" s="46">
        <v>0</v>
      </c>
      <c r="D10" s="46">
        <v>0</v>
      </c>
      <c r="E10" s="32"/>
      <c r="F10" s="32"/>
      <c r="G10" s="32"/>
      <c r="H10" s="32"/>
      <c r="I10" s="32"/>
    </row>
    <row r="11" spans="1:9" x14ac:dyDescent="0.2">
      <c r="A11" s="35" t="s">
        <v>6</v>
      </c>
      <c r="B11" s="35"/>
      <c r="C11" s="41">
        <f>C9</f>
        <v>0</v>
      </c>
      <c r="D11" s="41">
        <f>D9</f>
        <v>0</v>
      </c>
    </row>
    <row r="12" spans="1:9" x14ac:dyDescent="0.2">
      <c r="A12" s="35" t="s">
        <v>7</v>
      </c>
      <c r="B12" s="35"/>
      <c r="C12" s="41">
        <f>C11</f>
        <v>0</v>
      </c>
      <c r="D12" s="41">
        <v>0</v>
      </c>
    </row>
    <row r="13" spans="1:9" x14ac:dyDescent="0.2">
      <c r="A13" s="31" t="s">
        <v>8</v>
      </c>
      <c r="B13" s="39">
        <v>0</v>
      </c>
      <c r="C13" s="46">
        <v>0</v>
      </c>
      <c r="D13" s="46">
        <v>0</v>
      </c>
    </row>
    <row r="14" spans="1:9" x14ac:dyDescent="0.2">
      <c r="A14" s="35" t="s">
        <v>9</v>
      </c>
      <c r="B14" s="35"/>
      <c r="C14" s="41">
        <f>C9</f>
        <v>0</v>
      </c>
      <c r="D14" s="41">
        <v>0</v>
      </c>
    </row>
    <row r="15" spans="1:9" x14ac:dyDescent="0.2">
      <c r="A15" s="31" t="s">
        <v>10</v>
      </c>
      <c r="B15" s="39">
        <v>0</v>
      </c>
      <c r="C15" s="46">
        <v>0</v>
      </c>
      <c r="D15" s="46">
        <v>0</v>
      </c>
    </row>
    <row r="16" spans="1:9" x14ac:dyDescent="0.2">
      <c r="A16" s="35" t="s">
        <v>11</v>
      </c>
      <c r="B16" s="35"/>
      <c r="C16" s="41">
        <v>0</v>
      </c>
      <c r="D16" s="41">
        <f>D9</f>
        <v>0</v>
      </c>
    </row>
    <row r="17" spans="1:4" x14ac:dyDescent="0.2">
      <c r="A17" s="31" t="s">
        <v>12</v>
      </c>
      <c r="B17" s="39">
        <v>0</v>
      </c>
      <c r="C17" s="46">
        <v>0</v>
      </c>
      <c r="D17" s="46">
        <v>0</v>
      </c>
    </row>
    <row r="18" spans="1:4" x14ac:dyDescent="0.2">
      <c r="A18" s="35" t="s">
        <v>13</v>
      </c>
      <c r="B18" s="35"/>
      <c r="C18" s="157">
        <f>C14+D16</f>
        <v>0</v>
      </c>
      <c r="D18" s="157"/>
    </row>
    <row r="19" spans="1:4" x14ac:dyDescent="0.2">
      <c r="A19" s="31" t="s">
        <v>14</v>
      </c>
      <c r="B19" s="39">
        <v>0.05</v>
      </c>
      <c r="C19" s="158">
        <f>C18*B19</f>
        <v>0</v>
      </c>
      <c r="D19" s="158"/>
    </row>
    <row r="20" spans="1:4" x14ac:dyDescent="0.2">
      <c r="A20" s="35" t="s">
        <v>15</v>
      </c>
      <c r="B20" s="35"/>
    </row>
    <row r="21" spans="1:4" x14ac:dyDescent="0.2">
      <c r="A21" s="35" t="s">
        <v>16</v>
      </c>
      <c r="B21" s="35"/>
      <c r="C21" s="157">
        <f>C18+C19</f>
        <v>0</v>
      </c>
      <c r="D21" s="157"/>
    </row>
    <row r="22" spans="1:4" x14ac:dyDescent="0.2">
      <c r="A22" s="31" t="s">
        <v>17</v>
      </c>
      <c r="B22" s="39">
        <v>0.27</v>
      </c>
      <c r="C22" s="157">
        <f>C21*B22</f>
        <v>0</v>
      </c>
      <c r="D22" s="157"/>
    </row>
    <row r="23" spans="1:4" ht="14.25" x14ac:dyDescent="0.2">
      <c r="A23" s="38" t="s">
        <v>18</v>
      </c>
      <c r="B23" s="38"/>
      <c r="C23" s="159">
        <f>C21+C22</f>
        <v>0</v>
      </c>
      <c r="D23" s="159"/>
    </row>
    <row r="26" spans="1:4" x14ac:dyDescent="0.2">
      <c r="C26" s="72" t="s">
        <v>382</v>
      </c>
      <c r="D26" s="73">
        <v>43032</v>
      </c>
    </row>
  </sheetData>
  <mergeCells count="9">
    <mergeCell ref="C19:D19"/>
    <mergeCell ref="C21:D21"/>
    <mergeCell ref="C22:D22"/>
    <mergeCell ref="C23:D23"/>
    <mergeCell ref="A1:I1"/>
    <mergeCell ref="A2:I2"/>
    <mergeCell ref="A3:I3"/>
    <mergeCell ref="A7:D7"/>
    <mergeCell ref="C18:D1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20" sqref="I20"/>
    </sheetView>
  </sheetViews>
  <sheetFormatPr defaultRowHeight="12.75" x14ac:dyDescent="0.2"/>
  <cols>
    <col min="1" max="1" width="6.140625" style="32" customWidth="1"/>
    <col min="2" max="2" width="39" style="32" customWidth="1"/>
    <col min="3" max="4" width="14.42578125" style="43" customWidth="1"/>
    <col min="5" max="256" width="9.140625" style="32"/>
    <col min="257" max="257" width="6.140625" style="32" customWidth="1"/>
    <col min="258" max="258" width="39" style="32" customWidth="1"/>
    <col min="259" max="260" width="14.42578125" style="32" customWidth="1"/>
    <col min="261" max="512" width="9.140625" style="32"/>
    <col min="513" max="513" width="6.140625" style="32" customWidth="1"/>
    <col min="514" max="514" width="39" style="32" customWidth="1"/>
    <col min="515" max="516" width="14.42578125" style="32" customWidth="1"/>
    <col min="517" max="768" width="9.140625" style="32"/>
    <col min="769" max="769" width="6.140625" style="32" customWidth="1"/>
    <col min="770" max="770" width="39" style="32" customWidth="1"/>
    <col min="771" max="772" width="14.42578125" style="32" customWidth="1"/>
    <col min="773" max="1024" width="9.140625" style="32"/>
    <col min="1025" max="1025" width="6.140625" style="32" customWidth="1"/>
    <col min="1026" max="1026" width="39" style="32" customWidth="1"/>
    <col min="1027" max="1028" width="14.42578125" style="32" customWidth="1"/>
    <col min="1029" max="1280" width="9.140625" style="32"/>
    <col min="1281" max="1281" width="6.140625" style="32" customWidth="1"/>
    <col min="1282" max="1282" width="39" style="32" customWidth="1"/>
    <col min="1283" max="1284" width="14.42578125" style="32" customWidth="1"/>
    <col min="1285" max="1536" width="9.140625" style="32"/>
    <col min="1537" max="1537" width="6.140625" style="32" customWidth="1"/>
    <col min="1538" max="1538" width="39" style="32" customWidth="1"/>
    <col min="1539" max="1540" width="14.42578125" style="32" customWidth="1"/>
    <col min="1541" max="1792" width="9.140625" style="32"/>
    <col min="1793" max="1793" width="6.140625" style="32" customWidth="1"/>
    <col min="1794" max="1794" width="39" style="32" customWidth="1"/>
    <col min="1795" max="1796" width="14.42578125" style="32" customWidth="1"/>
    <col min="1797" max="2048" width="9.140625" style="32"/>
    <col min="2049" max="2049" width="6.140625" style="32" customWidth="1"/>
    <col min="2050" max="2050" width="39" style="32" customWidth="1"/>
    <col min="2051" max="2052" width="14.42578125" style="32" customWidth="1"/>
    <col min="2053" max="2304" width="9.140625" style="32"/>
    <col min="2305" max="2305" width="6.140625" style="32" customWidth="1"/>
    <col min="2306" max="2306" width="39" style="32" customWidth="1"/>
    <col min="2307" max="2308" width="14.42578125" style="32" customWidth="1"/>
    <col min="2309" max="2560" width="9.140625" style="32"/>
    <col min="2561" max="2561" width="6.140625" style="32" customWidth="1"/>
    <col min="2562" max="2562" width="39" style="32" customWidth="1"/>
    <col min="2563" max="2564" width="14.42578125" style="32" customWidth="1"/>
    <col min="2565" max="2816" width="9.140625" style="32"/>
    <col min="2817" max="2817" width="6.140625" style="32" customWidth="1"/>
    <col min="2818" max="2818" width="39" style="32" customWidth="1"/>
    <col min="2819" max="2820" width="14.42578125" style="32" customWidth="1"/>
    <col min="2821" max="3072" width="9.140625" style="32"/>
    <col min="3073" max="3073" width="6.140625" style="32" customWidth="1"/>
    <col min="3074" max="3074" width="39" style="32" customWidth="1"/>
    <col min="3075" max="3076" width="14.42578125" style="32" customWidth="1"/>
    <col min="3077" max="3328" width="9.140625" style="32"/>
    <col min="3329" max="3329" width="6.140625" style="32" customWidth="1"/>
    <col min="3330" max="3330" width="39" style="32" customWidth="1"/>
    <col min="3331" max="3332" width="14.42578125" style="32" customWidth="1"/>
    <col min="3333" max="3584" width="9.140625" style="32"/>
    <col min="3585" max="3585" width="6.140625" style="32" customWidth="1"/>
    <col min="3586" max="3586" width="39" style="32" customWidth="1"/>
    <col min="3587" max="3588" width="14.42578125" style="32" customWidth="1"/>
    <col min="3589" max="3840" width="9.140625" style="32"/>
    <col min="3841" max="3841" width="6.140625" style="32" customWidth="1"/>
    <col min="3842" max="3842" width="39" style="32" customWidth="1"/>
    <col min="3843" max="3844" width="14.42578125" style="32" customWidth="1"/>
    <col min="3845" max="4096" width="9.140625" style="32"/>
    <col min="4097" max="4097" width="6.140625" style="32" customWidth="1"/>
    <col min="4098" max="4098" width="39" style="32" customWidth="1"/>
    <col min="4099" max="4100" width="14.42578125" style="32" customWidth="1"/>
    <col min="4101" max="4352" width="9.140625" style="32"/>
    <col min="4353" max="4353" width="6.140625" style="32" customWidth="1"/>
    <col min="4354" max="4354" width="39" style="32" customWidth="1"/>
    <col min="4355" max="4356" width="14.42578125" style="32" customWidth="1"/>
    <col min="4357" max="4608" width="9.140625" style="32"/>
    <col min="4609" max="4609" width="6.140625" style="32" customWidth="1"/>
    <col min="4610" max="4610" width="39" style="32" customWidth="1"/>
    <col min="4611" max="4612" width="14.42578125" style="32" customWidth="1"/>
    <col min="4613" max="4864" width="9.140625" style="32"/>
    <col min="4865" max="4865" width="6.140625" style="32" customWidth="1"/>
    <col min="4866" max="4866" width="39" style="32" customWidth="1"/>
    <col min="4867" max="4868" width="14.42578125" style="32" customWidth="1"/>
    <col min="4869" max="5120" width="9.140625" style="32"/>
    <col min="5121" max="5121" width="6.140625" style="32" customWidth="1"/>
    <col min="5122" max="5122" width="39" style="32" customWidth="1"/>
    <col min="5123" max="5124" width="14.42578125" style="32" customWidth="1"/>
    <col min="5125" max="5376" width="9.140625" style="32"/>
    <col min="5377" max="5377" width="6.140625" style="32" customWidth="1"/>
    <col min="5378" max="5378" width="39" style="32" customWidth="1"/>
    <col min="5379" max="5380" width="14.42578125" style="32" customWidth="1"/>
    <col min="5381" max="5632" width="9.140625" style="32"/>
    <col min="5633" max="5633" width="6.140625" style="32" customWidth="1"/>
    <col min="5634" max="5634" width="39" style="32" customWidth="1"/>
    <col min="5635" max="5636" width="14.42578125" style="32" customWidth="1"/>
    <col min="5637" max="5888" width="9.140625" style="32"/>
    <col min="5889" max="5889" width="6.140625" style="32" customWidth="1"/>
    <col min="5890" max="5890" width="39" style="32" customWidth="1"/>
    <col min="5891" max="5892" width="14.42578125" style="32" customWidth="1"/>
    <col min="5893" max="6144" width="9.140625" style="32"/>
    <col min="6145" max="6145" width="6.140625" style="32" customWidth="1"/>
    <col min="6146" max="6146" width="39" style="32" customWidth="1"/>
    <col min="6147" max="6148" width="14.42578125" style="32" customWidth="1"/>
    <col min="6149" max="6400" width="9.140625" style="32"/>
    <col min="6401" max="6401" width="6.140625" style="32" customWidth="1"/>
    <col min="6402" max="6402" width="39" style="32" customWidth="1"/>
    <col min="6403" max="6404" width="14.42578125" style="32" customWidth="1"/>
    <col min="6405" max="6656" width="9.140625" style="32"/>
    <col min="6657" max="6657" width="6.140625" style="32" customWidth="1"/>
    <col min="6658" max="6658" width="39" style="32" customWidth="1"/>
    <col min="6659" max="6660" width="14.42578125" style="32" customWidth="1"/>
    <col min="6661" max="6912" width="9.140625" style="32"/>
    <col min="6913" max="6913" width="6.140625" style="32" customWidth="1"/>
    <col min="6914" max="6914" width="39" style="32" customWidth="1"/>
    <col min="6915" max="6916" width="14.42578125" style="32" customWidth="1"/>
    <col min="6917" max="7168" width="9.140625" style="32"/>
    <col min="7169" max="7169" width="6.140625" style="32" customWidth="1"/>
    <col min="7170" max="7170" width="39" style="32" customWidth="1"/>
    <col min="7171" max="7172" width="14.42578125" style="32" customWidth="1"/>
    <col min="7173" max="7424" width="9.140625" style="32"/>
    <col min="7425" max="7425" width="6.140625" style="32" customWidth="1"/>
    <col min="7426" max="7426" width="39" style="32" customWidth="1"/>
    <col min="7427" max="7428" width="14.42578125" style="32" customWidth="1"/>
    <col min="7429" max="7680" width="9.140625" style="32"/>
    <col min="7681" max="7681" width="6.140625" style="32" customWidth="1"/>
    <col min="7682" max="7682" width="39" style="32" customWidth="1"/>
    <col min="7683" max="7684" width="14.42578125" style="32" customWidth="1"/>
    <col min="7685" max="7936" width="9.140625" style="32"/>
    <col min="7937" max="7937" width="6.140625" style="32" customWidth="1"/>
    <col min="7938" max="7938" width="39" style="32" customWidth="1"/>
    <col min="7939" max="7940" width="14.42578125" style="32" customWidth="1"/>
    <col min="7941" max="8192" width="9.140625" style="32"/>
    <col min="8193" max="8193" width="6.140625" style="32" customWidth="1"/>
    <col min="8194" max="8194" width="39" style="32" customWidth="1"/>
    <col min="8195" max="8196" width="14.42578125" style="32" customWidth="1"/>
    <col min="8197" max="8448" width="9.140625" style="32"/>
    <col min="8449" max="8449" width="6.140625" style="32" customWidth="1"/>
    <col min="8450" max="8450" width="39" style="32" customWidth="1"/>
    <col min="8451" max="8452" width="14.42578125" style="32" customWidth="1"/>
    <col min="8453" max="8704" width="9.140625" style="32"/>
    <col min="8705" max="8705" width="6.140625" style="32" customWidth="1"/>
    <col min="8706" max="8706" width="39" style="32" customWidth="1"/>
    <col min="8707" max="8708" width="14.42578125" style="32" customWidth="1"/>
    <col min="8709" max="8960" width="9.140625" style="32"/>
    <col min="8961" max="8961" width="6.140625" style="32" customWidth="1"/>
    <col min="8962" max="8962" width="39" style="32" customWidth="1"/>
    <col min="8963" max="8964" width="14.42578125" style="32" customWidth="1"/>
    <col min="8965" max="9216" width="9.140625" style="32"/>
    <col min="9217" max="9217" width="6.140625" style="32" customWidth="1"/>
    <col min="9218" max="9218" width="39" style="32" customWidth="1"/>
    <col min="9219" max="9220" width="14.42578125" style="32" customWidth="1"/>
    <col min="9221" max="9472" width="9.140625" style="32"/>
    <col min="9473" max="9473" width="6.140625" style="32" customWidth="1"/>
    <col min="9474" max="9474" width="39" style="32" customWidth="1"/>
    <col min="9475" max="9476" width="14.42578125" style="32" customWidth="1"/>
    <col min="9477" max="9728" width="9.140625" style="32"/>
    <col min="9729" max="9729" width="6.140625" style="32" customWidth="1"/>
    <col min="9730" max="9730" width="39" style="32" customWidth="1"/>
    <col min="9731" max="9732" width="14.42578125" style="32" customWidth="1"/>
    <col min="9733" max="9984" width="9.140625" style="32"/>
    <col min="9985" max="9985" width="6.140625" style="32" customWidth="1"/>
    <col min="9986" max="9986" width="39" style="32" customWidth="1"/>
    <col min="9987" max="9988" width="14.42578125" style="32" customWidth="1"/>
    <col min="9989" max="10240" width="9.140625" style="32"/>
    <col min="10241" max="10241" width="6.140625" style="32" customWidth="1"/>
    <col min="10242" max="10242" width="39" style="32" customWidth="1"/>
    <col min="10243" max="10244" width="14.42578125" style="32" customWidth="1"/>
    <col min="10245" max="10496" width="9.140625" style="32"/>
    <col min="10497" max="10497" width="6.140625" style="32" customWidth="1"/>
    <col min="10498" max="10498" width="39" style="32" customWidth="1"/>
    <col min="10499" max="10500" width="14.42578125" style="32" customWidth="1"/>
    <col min="10501" max="10752" width="9.140625" style="32"/>
    <col min="10753" max="10753" width="6.140625" style="32" customWidth="1"/>
    <col min="10754" max="10754" width="39" style="32" customWidth="1"/>
    <col min="10755" max="10756" width="14.42578125" style="32" customWidth="1"/>
    <col min="10757" max="11008" width="9.140625" style="32"/>
    <col min="11009" max="11009" width="6.140625" style="32" customWidth="1"/>
    <col min="11010" max="11010" width="39" style="32" customWidth="1"/>
    <col min="11011" max="11012" width="14.42578125" style="32" customWidth="1"/>
    <col min="11013" max="11264" width="9.140625" style="32"/>
    <col min="11265" max="11265" width="6.140625" style="32" customWidth="1"/>
    <col min="11266" max="11266" width="39" style="32" customWidth="1"/>
    <col min="11267" max="11268" width="14.42578125" style="32" customWidth="1"/>
    <col min="11269" max="11520" width="9.140625" style="32"/>
    <col min="11521" max="11521" width="6.140625" style="32" customWidth="1"/>
    <col min="11522" max="11522" width="39" style="32" customWidth="1"/>
    <col min="11523" max="11524" width="14.42578125" style="32" customWidth="1"/>
    <col min="11525" max="11776" width="9.140625" style="32"/>
    <col min="11777" max="11777" width="6.140625" style="32" customWidth="1"/>
    <col min="11778" max="11778" width="39" style="32" customWidth="1"/>
    <col min="11779" max="11780" width="14.42578125" style="32" customWidth="1"/>
    <col min="11781" max="12032" width="9.140625" style="32"/>
    <col min="12033" max="12033" width="6.140625" style="32" customWidth="1"/>
    <col min="12034" max="12034" width="39" style="32" customWidth="1"/>
    <col min="12035" max="12036" width="14.42578125" style="32" customWidth="1"/>
    <col min="12037" max="12288" width="9.140625" style="32"/>
    <col min="12289" max="12289" width="6.140625" style="32" customWidth="1"/>
    <col min="12290" max="12290" width="39" style="32" customWidth="1"/>
    <col min="12291" max="12292" width="14.42578125" style="32" customWidth="1"/>
    <col min="12293" max="12544" width="9.140625" style="32"/>
    <col min="12545" max="12545" width="6.140625" style="32" customWidth="1"/>
    <col min="12546" max="12546" width="39" style="32" customWidth="1"/>
    <col min="12547" max="12548" width="14.42578125" style="32" customWidth="1"/>
    <col min="12549" max="12800" width="9.140625" style="32"/>
    <col min="12801" max="12801" width="6.140625" style="32" customWidth="1"/>
    <col min="12802" max="12802" width="39" style="32" customWidth="1"/>
    <col min="12803" max="12804" width="14.42578125" style="32" customWidth="1"/>
    <col min="12805" max="13056" width="9.140625" style="32"/>
    <col min="13057" max="13057" width="6.140625" style="32" customWidth="1"/>
    <col min="13058" max="13058" width="39" style="32" customWidth="1"/>
    <col min="13059" max="13060" width="14.42578125" style="32" customWidth="1"/>
    <col min="13061" max="13312" width="9.140625" style="32"/>
    <col min="13313" max="13313" width="6.140625" style="32" customWidth="1"/>
    <col min="13314" max="13314" width="39" style="32" customWidth="1"/>
    <col min="13315" max="13316" width="14.42578125" style="32" customWidth="1"/>
    <col min="13317" max="13568" width="9.140625" style="32"/>
    <col min="13569" max="13569" width="6.140625" style="32" customWidth="1"/>
    <col min="13570" max="13570" width="39" style="32" customWidth="1"/>
    <col min="13571" max="13572" width="14.42578125" style="32" customWidth="1"/>
    <col min="13573" max="13824" width="9.140625" style="32"/>
    <col min="13825" max="13825" width="6.140625" style="32" customWidth="1"/>
    <col min="13826" max="13826" width="39" style="32" customWidth="1"/>
    <col min="13827" max="13828" width="14.42578125" style="32" customWidth="1"/>
    <col min="13829" max="14080" width="9.140625" style="32"/>
    <col min="14081" max="14081" width="6.140625" style="32" customWidth="1"/>
    <col min="14082" max="14082" width="39" style="32" customWidth="1"/>
    <col min="14083" max="14084" width="14.42578125" style="32" customWidth="1"/>
    <col min="14085" max="14336" width="9.140625" style="32"/>
    <col min="14337" max="14337" width="6.140625" style="32" customWidth="1"/>
    <col min="14338" max="14338" width="39" style="32" customWidth="1"/>
    <col min="14339" max="14340" width="14.42578125" style="32" customWidth="1"/>
    <col min="14341" max="14592" width="9.140625" style="32"/>
    <col min="14593" max="14593" width="6.140625" style="32" customWidth="1"/>
    <col min="14594" max="14594" width="39" style="32" customWidth="1"/>
    <col min="14595" max="14596" width="14.42578125" style="32" customWidth="1"/>
    <col min="14597" max="14848" width="9.140625" style="32"/>
    <col min="14849" max="14849" width="6.140625" style="32" customWidth="1"/>
    <col min="14850" max="14850" width="39" style="32" customWidth="1"/>
    <col min="14851" max="14852" width="14.42578125" style="32" customWidth="1"/>
    <col min="14853" max="15104" width="9.140625" style="32"/>
    <col min="15105" max="15105" width="6.140625" style="32" customWidth="1"/>
    <col min="15106" max="15106" width="39" style="32" customWidth="1"/>
    <col min="15107" max="15108" width="14.42578125" style="32" customWidth="1"/>
    <col min="15109" max="15360" width="9.140625" style="32"/>
    <col min="15361" max="15361" width="6.140625" style="32" customWidth="1"/>
    <col min="15362" max="15362" width="39" style="32" customWidth="1"/>
    <col min="15363" max="15364" width="14.42578125" style="32" customWidth="1"/>
    <col min="15365" max="15616" width="9.140625" style="32"/>
    <col min="15617" max="15617" width="6.140625" style="32" customWidth="1"/>
    <col min="15618" max="15618" width="39" style="32" customWidth="1"/>
    <col min="15619" max="15620" width="14.42578125" style="32" customWidth="1"/>
    <col min="15621" max="15872" width="9.140625" style="32"/>
    <col min="15873" max="15873" width="6.140625" style="32" customWidth="1"/>
    <col min="15874" max="15874" width="39" style="32" customWidth="1"/>
    <col min="15875" max="15876" width="14.42578125" style="32" customWidth="1"/>
    <col min="15877" max="16128" width="9.140625" style="32"/>
    <col min="16129" max="16129" width="6.140625" style="32" customWidth="1"/>
    <col min="16130" max="16130" width="39" style="32" customWidth="1"/>
    <col min="16131" max="16132" width="14.42578125" style="32" customWidth="1"/>
    <col min="16133" max="16384" width="9.140625" style="32"/>
  </cols>
  <sheetData>
    <row r="1" spans="1:4" x14ac:dyDescent="0.2">
      <c r="A1" s="33" t="s">
        <v>29</v>
      </c>
      <c r="B1" s="33" t="s">
        <v>0</v>
      </c>
      <c r="C1" s="40" t="s">
        <v>1</v>
      </c>
      <c r="D1" s="40" t="s">
        <v>2</v>
      </c>
    </row>
    <row r="2" spans="1:4" s="37" customFormat="1" x14ac:dyDescent="0.2">
      <c r="A2" s="35" t="s">
        <v>329</v>
      </c>
      <c r="B2" s="35" t="s">
        <v>330</v>
      </c>
      <c r="C2" s="41">
        <f>ROUND('54 építész 33'!J3,0)</f>
        <v>0</v>
      </c>
      <c r="D2" s="41">
        <f>ROUND('54 építész 33'!K3,0)</f>
        <v>0</v>
      </c>
    </row>
    <row r="3" spans="1:4" s="37" customFormat="1" x14ac:dyDescent="0.2">
      <c r="A3" s="35" t="s">
        <v>331</v>
      </c>
      <c r="B3" s="35" t="s">
        <v>332</v>
      </c>
      <c r="C3" s="41">
        <f>ROUND('54 építész 36'!J5,0)</f>
        <v>0</v>
      </c>
      <c r="D3" s="41">
        <f>ROUND('54 építész 36'!K5,0)</f>
        <v>0</v>
      </c>
    </row>
    <row r="4" spans="1:4" s="37" customFormat="1" ht="25.5" x14ac:dyDescent="0.2">
      <c r="A4" s="35" t="s">
        <v>333</v>
      </c>
      <c r="B4" s="35" t="s">
        <v>334</v>
      </c>
      <c r="C4" s="41">
        <f>ROUND('54 építész 42'!J7,0)</f>
        <v>0</v>
      </c>
      <c r="D4" s="41">
        <f>ROUND('54 építész 42'!K7,0)</f>
        <v>0</v>
      </c>
    </row>
    <row r="5" spans="1:4" s="37" customFormat="1" x14ac:dyDescent="0.2">
      <c r="A5" s="35" t="s">
        <v>335</v>
      </c>
      <c r="B5" s="35" t="s">
        <v>336</v>
      </c>
      <c r="C5" s="41">
        <f>ROUND('54 építész 47'!J5,0)</f>
        <v>0</v>
      </c>
      <c r="D5" s="41">
        <f>ROUND('54 építész 47'!K5,0)</f>
        <v>0</v>
      </c>
    </row>
    <row r="6" spans="1:4" s="37" customFormat="1" x14ac:dyDescent="0.2">
      <c r="A6" s="35" t="s">
        <v>337</v>
      </c>
      <c r="B6" s="35" t="s">
        <v>338</v>
      </c>
      <c r="C6" s="41">
        <f>ROUND('54 építész 48'!J4,0)</f>
        <v>0</v>
      </c>
      <c r="D6" s="41">
        <f>ROUND('54 építész 48'!K4,0)</f>
        <v>0</v>
      </c>
    </row>
    <row r="7" spans="1:4" s="37" customFormat="1" ht="25.5" x14ac:dyDescent="0.2">
      <c r="A7" s="35" t="s">
        <v>36</v>
      </c>
      <c r="B7" s="35" t="s">
        <v>37</v>
      </c>
      <c r="C7" s="41">
        <f>ROUND('54 építész 82'!J3,0)</f>
        <v>0</v>
      </c>
      <c r="D7" s="41">
        <f>ROUND('54 építész 82'!K3,0)</f>
        <v>0</v>
      </c>
    </row>
    <row r="8" spans="1:4" s="38" customFormat="1" ht="14.25" x14ac:dyDescent="0.2">
      <c r="B8" s="38" t="s">
        <v>40</v>
      </c>
      <c r="C8" s="42">
        <f>ROUND(SUM(C2:C7),0)</f>
        <v>0</v>
      </c>
      <c r="D8" s="42">
        <f>ROUND(SUM(D2:D7),0)</f>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J13" sqref="J13"/>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43" customWidth="1"/>
    <col min="10" max="11" width="10.28515625" style="43" customWidth="1"/>
    <col min="12" max="12" width="24.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51" x14ac:dyDescent="0.2">
      <c r="A2" s="35">
        <v>1</v>
      </c>
      <c r="B2" s="36" t="s">
        <v>339</v>
      </c>
      <c r="C2" s="35" t="s">
        <v>340</v>
      </c>
      <c r="D2" s="36">
        <v>50</v>
      </c>
      <c r="E2" s="35" t="s">
        <v>96</v>
      </c>
      <c r="F2" s="35">
        <v>0.87</v>
      </c>
      <c r="G2" s="41">
        <v>0</v>
      </c>
      <c r="H2" s="41">
        <v>0</v>
      </c>
      <c r="I2" s="41">
        <v>0</v>
      </c>
      <c r="J2" s="44">
        <f>ROUND(G2*D2,0)</f>
        <v>0</v>
      </c>
      <c r="K2" s="44">
        <f>ROUND((H2+I2)*D2,0)</f>
        <v>0</v>
      </c>
      <c r="L2" s="37" t="s">
        <v>56</v>
      </c>
      <c r="M2" s="37" t="s">
        <v>341</v>
      </c>
    </row>
    <row r="3" spans="1:13" s="38" customFormat="1" ht="14.25" x14ac:dyDescent="0.2">
      <c r="C3" s="38" t="s">
        <v>57</v>
      </c>
      <c r="G3" s="42"/>
      <c r="H3" s="42"/>
      <c r="I3" s="42"/>
      <c r="J3" s="45">
        <f>ROUND(SUM(J2:J2),0)</f>
        <v>0</v>
      </c>
      <c r="K3" s="45">
        <f>ROUND(SUM(K2:K2),0)</f>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L9" sqref="L9"/>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61" customWidth="1"/>
    <col min="10" max="11" width="10.28515625" style="61" customWidth="1"/>
    <col min="12" max="12" width="24.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65" t="s">
        <v>46</v>
      </c>
      <c r="H1" s="65" t="s">
        <v>47</v>
      </c>
      <c r="I1" s="65" t="s">
        <v>48</v>
      </c>
      <c r="J1" s="65" t="s">
        <v>49</v>
      </c>
      <c r="K1" s="65" t="s">
        <v>50</v>
      </c>
      <c r="L1" s="34" t="s">
        <v>51</v>
      </c>
      <c r="M1" s="34" t="s">
        <v>52</v>
      </c>
    </row>
    <row r="2" spans="1:13" ht="89.25" x14ac:dyDescent="0.2">
      <c r="A2" s="35">
        <v>1</v>
      </c>
      <c r="B2" s="36" t="s">
        <v>342</v>
      </c>
      <c r="C2" s="35" t="s">
        <v>343</v>
      </c>
      <c r="D2" s="36">
        <v>60</v>
      </c>
      <c r="E2" s="35" t="s">
        <v>344</v>
      </c>
      <c r="F2" s="35">
        <v>0.8</v>
      </c>
      <c r="G2" s="66">
        <v>0</v>
      </c>
      <c r="H2" s="66">
        <v>0</v>
      </c>
      <c r="I2" s="66">
        <v>0</v>
      </c>
      <c r="J2" s="67">
        <f>ROUND(G2*D2,0)</f>
        <v>0</v>
      </c>
      <c r="K2" s="67">
        <f>ROUND((H2+I2)*D2,0)</f>
        <v>0</v>
      </c>
      <c r="L2" s="37" t="s">
        <v>56</v>
      </c>
      <c r="M2" s="37" t="s">
        <v>345</v>
      </c>
    </row>
    <row r="3" spans="1:13" ht="63.75" x14ac:dyDescent="0.2">
      <c r="A3" s="35">
        <v>2</v>
      </c>
      <c r="B3" s="36" t="s">
        <v>346</v>
      </c>
      <c r="C3" s="35" t="s">
        <v>347</v>
      </c>
      <c r="D3" s="36">
        <v>30</v>
      </c>
      <c r="E3" s="35" t="s">
        <v>344</v>
      </c>
      <c r="F3" s="35">
        <v>1.1399999999999999</v>
      </c>
      <c r="G3" s="66">
        <v>0</v>
      </c>
      <c r="H3" s="66">
        <v>0</v>
      </c>
      <c r="I3" s="66">
        <v>0</v>
      </c>
      <c r="J3" s="67">
        <f>ROUND(G3*D3,0)</f>
        <v>0</v>
      </c>
      <c r="K3" s="67">
        <f>ROUND((H3+I3)*D3,0)</f>
        <v>0</v>
      </c>
      <c r="L3" s="37" t="s">
        <v>56</v>
      </c>
      <c r="M3" s="37" t="s">
        <v>348</v>
      </c>
    </row>
    <row r="4" spans="1:13" ht="76.5" x14ac:dyDescent="0.2">
      <c r="A4" s="35">
        <v>3</v>
      </c>
      <c r="B4" s="36" t="s">
        <v>349</v>
      </c>
      <c r="C4" s="35" t="s">
        <v>350</v>
      </c>
      <c r="D4" s="36">
        <v>55</v>
      </c>
      <c r="E4" s="35" t="s">
        <v>344</v>
      </c>
      <c r="F4" s="35">
        <v>1.2</v>
      </c>
      <c r="G4" s="66">
        <v>0</v>
      </c>
      <c r="H4" s="66">
        <v>0</v>
      </c>
      <c r="I4" s="66">
        <v>0</v>
      </c>
      <c r="J4" s="67">
        <f>ROUND(G4*D4,0)</f>
        <v>0</v>
      </c>
      <c r="K4" s="67">
        <f>ROUND((H4+I4)*D4,0)</f>
        <v>0</v>
      </c>
      <c r="L4" s="37" t="s">
        <v>56</v>
      </c>
      <c r="M4" s="37" t="s">
        <v>351</v>
      </c>
    </row>
    <row r="5" spans="1:13" s="38" customFormat="1" ht="14.25" x14ac:dyDescent="0.2">
      <c r="C5" s="38" t="s">
        <v>57</v>
      </c>
      <c r="G5" s="68"/>
      <c r="H5" s="68"/>
      <c r="I5" s="68"/>
      <c r="J5" s="69">
        <f>ROUND(SUM(J2:J4),0)</f>
        <v>0</v>
      </c>
      <c r="K5" s="69">
        <f>ROUND(SUM(K2:K4),0)</f>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L11" sqref="L11"/>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61" customWidth="1"/>
    <col min="10" max="11" width="10.28515625" style="61" customWidth="1"/>
    <col min="12" max="12" width="24.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65" t="s">
        <v>46</v>
      </c>
      <c r="H1" s="65" t="s">
        <v>47</v>
      </c>
      <c r="I1" s="65" t="s">
        <v>48</v>
      </c>
      <c r="J1" s="65" t="s">
        <v>49</v>
      </c>
      <c r="K1" s="65" t="s">
        <v>50</v>
      </c>
      <c r="L1" s="34" t="s">
        <v>51</v>
      </c>
      <c r="M1" s="34" t="s">
        <v>52</v>
      </c>
    </row>
    <row r="2" spans="1:13" ht="25.5" x14ac:dyDescent="0.2">
      <c r="A2" s="35">
        <v>1</v>
      </c>
      <c r="B2" s="36" t="s">
        <v>352</v>
      </c>
      <c r="C2" s="35" t="s">
        <v>353</v>
      </c>
      <c r="D2" s="36">
        <v>55</v>
      </c>
      <c r="E2" s="35" t="s">
        <v>344</v>
      </c>
      <c r="F2" s="35">
        <v>1.34</v>
      </c>
      <c r="G2" s="66">
        <v>0</v>
      </c>
      <c r="H2" s="66">
        <v>0</v>
      </c>
      <c r="I2" s="66">
        <v>0</v>
      </c>
      <c r="J2" s="67">
        <f>ROUND(G2*D2,0)</f>
        <v>0</v>
      </c>
      <c r="K2" s="67">
        <f>ROUND((H2+I2)*D2,0)</f>
        <v>0</v>
      </c>
      <c r="L2" s="37"/>
      <c r="M2" s="37"/>
    </row>
    <row r="3" spans="1:13" ht="38.25" x14ac:dyDescent="0.2">
      <c r="A3" s="35">
        <v>2</v>
      </c>
      <c r="B3" s="36" t="s">
        <v>354</v>
      </c>
      <c r="C3" s="35" t="s">
        <v>355</v>
      </c>
      <c r="D3" s="36">
        <v>26</v>
      </c>
      <c r="E3" s="35" t="s">
        <v>344</v>
      </c>
      <c r="F3" s="35">
        <v>1.67</v>
      </c>
      <c r="G3" s="66">
        <v>0</v>
      </c>
      <c r="H3" s="66">
        <v>0</v>
      </c>
      <c r="I3" s="66">
        <v>0</v>
      </c>
      <c r="J3" s="67">
        <f>ROUND(G3*D3,0)</f>
        <v>0</v>
      </c>
      <c r="K3" s="67">
        <f>ROUND((H3+I3)*D3,0)</f>
        <v>0</v>
      </c>
      <c r="L3" s="37"/>
      <c r="M3" s="37"/>
    </row>
    <row r="4" spans="1:13" ht="127.5" x14ac:dyDescent="0.2">
      <c r="A4" s="35">
        <v>3</v>
      </c>
      <c r="B4" s="36" t="s">
        <v>356</v>
      </c>
      <c r="C4" s="35" t="s">
        <v>357</v>
      </c>
      <c r="D4" s="36">
        <v>26</v>
      </c>
      <c r="E4" s="35" t="s">
        <v>344</v>
      </c>
      <c r="F4" s="35">
        <v>1.74</v>
      </c>
      <c r="G4" s="66">
        <v>0</v>
      </c>
      <c r="H4" s="66">
        <v>0</v>
      </c>
      <c r="I4" s="66">
        <v>0</v>
      </c>
      <c r="J4" s="67">
        <f>ROUND(G4*D4,0)</f>
        <v>0</v>
      </c>
      <c r="K4" s="67">
        <f>ROUND((H4+I4)*D4,0)</f>
        <v>0</v>
      </c>
      <c r="L4" s="37" t="s">
        <v>56</v>
      </c>
      <c r="M4" s="37" t="s">
        <v>358</v>
      </c>
    </row>
    <row r="5" spans="1:13" ht="127.5" x14ac:dyDescent="0.2">
      <c r="A5" s="35">
        <v>4</v>
      </c>
      <c r="B5" s="36" t="s">
        <v>359</v>
      </c>
      <c r="C5" s="35" t="s">
        <v>360</v>
      </c>
      <c r="D5" s="36">
        <v>55</v>
      </c>
      <c r="E5" s="35" t="s">
        <v>344</v>
      </c>
      <c r="F5" s="35">
        <v>1.6</v>
      </c>
      <c r="G5" s="66">
        <v>0</v>
      </c>
      <c r="H5" s="66">
        <v>0</v>
      </c>
      <c r="I5" s="66">
        <v>0</v>
      </c>
      <c r="J5" s="67">
        <f>ROUND(G5*D5,0)</f>
        <v>0</v>
      </c>
      <c r="K5" s="67">
        <f>ROUND((H5+I5)*D5,0)</f>
        <v>0</v>
      </c>
      <c r="L5" s="37" t="s">
        <v>56</v>
      </c>
      <c r="M5" s="37" t="s">
        <v>361</v>
      </c>
    </row>
    <row r="6" spans="1:13" ht="38.25" x14ac:dyDescent="0.2">
      <c r="A6" s="35">
        <v>5</v>
      </c>
      <c r="B6" s="36" t="s">
        <v>362</v>
      </c>
      <c r="C6" s="35" t="s">
        <v>363</v>
      </c>
      <c r="D6" s="36">
        <v>60</v>
      </c>
      <c r="E6" s="35" t="s">
        <v>344</v>
      </c>
      <c r="F6" s="35">
        <v>1.73</v>
      </c>
      <c r="G6" s="66">
        <v>0</v>
      </c>
      <c r="H6" s="66">
        <v>0</v>
      </c>
      <c r="I6" s="66">
        <v>0</v>
      </c>
      <c r="J6" s="67">
        <f>ROUND(G6*D6,0)</f>
        <v>0</v>
      </c>
      <c r="K6" s="67">
        <f>ROUND((H6+I6)*D6,0)</f>
        <v>0</v>
      </c>
      <c r="L6" s="37"/>
      <c r="M6" s="37"/>
    </row>
    <row r="7" spans="1:13" s="38" customFormat="1" ht="14.25" x14ac:dyDescent="0.2">
      <c r="C7" s="38" t="s">
        <v>57</v>
      </c>
      <c r="G7" s="68"/>
      <c r="H7" s="68"/>
      <c r="I7" s="68"/>
      <c r="J7" s="69">
        <f>ROUND(SUM(J2:J6),0)</f>
        <v>0</v>
      </c>
      <c r="K7" s="69">
        <f>ROUND(SUM(K2:K6),0)</f>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O18" sqref="O18"/>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43" customWidth="1"/>
    <col min="10" max="11" width="10.28515625" style="43" customWidth="1"/>
    <col min="12" max="12" width="24.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51" x14ac:dyDescent="0.2">
      <c r="A2" s="35">
        <v>1</v>
      </c>
      <c r="B2" s="36" t="s">
        <v>364</v>
      </c>
      <c r="C2" s="35" t="s">
        <v>365</v>
      </c>
      <c r="D2" s="36">
        <v>1.45</v>
      </c>
      <c r="E2" s="35" t="s">
        <v>366</v>
      </c>
      <c r="F2" s="35">
        <v>8.76</v>
      </c>
      <c r="G2" s="41">
        <v>0</v>
      </c>
      <c r="H2" s="41">
        <v>0</v>
      </c>
      <c r="I2" s="41">
        <v>0</v>
      </c>
      <c r="J2" s="44">
        <f>ROUND(G2*D2,0)</f>
        <v>0</v>
      </c>
      <c r="K2" s="44">
        <f>ROUND((H2+I2)*D2,0)</f>
        <v>0</v>
      </c>
      <c r="L2" s="37" t="s">
        <v>56</v>
      </c>
      <c r="M2" s="37" t="s">
        <v>367</v>
      </c>
    </row>
    <row r="3" spans="1:13" ht="76.5" x14ac:dyDescent="0.2">
      <c r="A3" s="35">
        <v>2</v>
      </c>
      <c r="B3" s="36" t="s">
        <v>368</v>
      </c>
      <c r="C3" s="35" t="s">
        <v>369</v>
      </c>
      <c r="D3" s="36">
        <v>145</v>
      </c>
      <c r="E3" s="35" t="s">
        <v>344</v>
      </c>
      <c r="F3" s="35">
        <v>0.2</v>
      </c>
      <c r="G3" s="41">
        <v>0</v>
      </c>
      <c r="H3" s="41">
        <v>0</v>
      </c>
      <c r="I3" s="41">
        <v>0</v>
      </c>
      <c r="J3" s="44">
        <f>ROUND(G3*D3,0)</f>
        <v>0</v>
      </c>
      <c r="K3" s="44">
        <f>ROUND((H3+I3)*D3,0)</f>
        <v>0</v>
      </c>
      <c r="L3" s="37" t="s">
        <v>56</v>
      </c>
      <c r="M3" s="37" t="s">
        <v>370</v>
      </c>
    </row>
    <row r="4" spans="1:13" ht="89.25" x14ac:dyDescent="0.2">
      <c r="A4" s="35">
        <v>3</v>
      </c>
      <c r="B4" s="36" t="s">
        <v>371</v>
      </c>
      <c r="C4" s="35" t="s">
        <v>372</v>
      </c>
      <c r="D4" s="36">
        <v>145</v>
      </c>
      <c r="E4" s="35" t="s">
        <v>344</v>
      </c>
      <c r="F4" s="35">
        <v>0.11</v>
      </c>
      <c r="G4" s="41">
        <v>0</v>
      </c>
      <c r="H4" s="41">
        <v>0</v>
      </c>
      <c r="I4" s="41">
        <v>0</v>
      </c>
      <c r="J4" s="44">
        <f>ROUND(G4*D4,0)</f>
        <v>0</v>
      </c>
      <c r="K4" s="44">
        <f>ROUND((H4+I4)*D4,0)</f>
        <v>0</v>
      </c>
      <c r="L4" s="37" t="s">
        <v>56</v>
      </c>
      <c r="M4" s="37" t="s">
        <v>373</v>
      </c>
    </row>
    <row r="5" spans="1:13" s="38" customFormat="1" ht="14.25" x14ac:dyDescent="0.2">
      <c r="C5" s="38" t="s">
        <v>57</v>
      </c>
      <c r="G5" s="42"/>
      <c r="H5" s="42"/>
      <c r="I5" s="42"/>
      <c r="J5" s="45">
        <f>ROUND(SUM(J2:J4),0)</f>
        <v>0</v>
      </c>
      <c r="K5" s="45">
        <f>ROUND(SUM(K2:K4),0)</f>
        <v>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J9" sqref="J9"/>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43" customWidth="1"/>
    <col min="10" max="11" width="10.28515625" style="43" customWidth="1"/>
    <col min="12" max="12" width="24.7109375" style="32"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51" x14ac:dyDescent="0.2">
      <c r="A2" s="35">
        <v>1</v>
      </c>
      <c r="B2" s="36" t="s">
        <v>374</v>
      </c>
      <c r="C2" s="35" t="s">
        <v>375</v>
      </c>
      <c r="D2" s="36">
        <v>55</v>
      </c>
      <c r="E2" s="35" t="s">
        <v>344</v>
      </c>
      <c r="F2" s="35">
        <v>0.45</v>
      </c>
      <c r="G2" s="41">
        <v>0</v>
      </c>
      <c r="H2" s="41">
        <v>0</v>
      </c>
      <c r="I2" s="41">
        <v>0</v>
      </c>
      <c r="J2" s="44">
        <f>ROUND(G2*D2,0)</f>
        <v>0</v>
      </c>
      <c r="K2" s="44">
        <f>ROUND((H2+I2)*D2,0)</f>
        <v>0</v>
      </c>
      <c r="L2" s="37"/>
      <c r="M2" s="37"/>
    </row>
    <row r="3" spans="1:13" ht="25.5" x14ac:dyDescent="0.2">
      <c r="A3" s="35">
        <v>2</v>
      </c>
      <c r="B3" s="36" t="s">
        <v>376</v>
      </c>
      <c r="C3" s="35" t="s">
        <v>377</v>
      </c>
      <c r="D3" s="36">
        <v>0.4</v>
      </c>
      <c r="E3" s="35" t="s">
        <v>378</v>
      </c>
      <c r="F3" s="35">
        <v>0.18</v>
      </c>
      <c r="G3" s="41">
        <v>0</v>
      </c>
      <c r="H3" s="41">
        <v>0</v>
      </c>
      <c r="I3" s="41">
        <v>0</v>
      </c>
      <c r="J3" s="44">
        <f>ROUND(G3*D3,0)</f>
        <v>0</v>
      </c>
      <c r="K3" s="44">
        <f>ROUND((H3+I3)*D3,0)</f>
        <v>0</v>
      </c>
      <c r="L3" s="37"/>
      <c r="M3" s="37"/>
    </row>
    <row r="4" spans="1:13" s="38" customFormat="1" ht="14.25" x14ac:dyDescent="0.2">
      <c r="C4" s="38" t="s">
        <v>57</v>
      </c>
      <c r="G4" s="42"/>
      <c r="H4" s="42"/>
      <c r="I4" s="42"/>
      <c r="J4" s="45">
        <f>ROUND(SUM(J2:J3),0)</f>
        <v>0</v>
      </c>
      <c r="K4" s="45">
        <f>ROUND(SUM(K2:K3),0)</f>
        <v>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H7" sqref="H7"/>
    </sheetView>
  </sheetViews>
  <sheetFormatPr defaultRowHeight="12.75" x14ac:dyDescent="0.2"/>
  <cols>
    <col min="1" max="1" width="4.5703125" style="32" customWidth="1"/>
    <col min="2" max="2" width="9.7109375" style="32" customWidth="1"/>
    <col min="3" max="3" width="37" style="32" customWidth="1"/>
    <col min="4" max="4" width="7.7109375" style="32" customWidth="1"/>
    <col min="5" max="5" width="8.7109375" style="32" customWidth="1"/>
    <col min="6" max="6" width="9.7109375" style="32" customWidth="1"/>
    <col min="7" max="9" width="9.7109375" style="43" customWidth="1"/>
    <col min="10" max="11" width="10.28515625" style="43" customWidth="1"/>
    <col min="12" max="12" width="24.7109375" style="43" customWidth="1"/>
    <col min="13" max="13" width="16" style="32" customWidth="1"/>
    <col min="14" max="256" width="9.140625" style="32"/>
    <col min="257" max="257" width="4.5703125" style="32" customWidth="1"/>
    <col min="258" max="258" width="9.7109375" style="32" customWidth="1"/>
    <col min="259" max="259" width="37" style="32" customWidth="1"/>
    <col min="260" max="260" width="7.7109375" style="32" customWidth="1"/>
    <col min="261" max="261" width="8.7109375" style="32" customWidth="1"/>
    <col min="262" max="265" width="9.7109375" style="32" customWidth="1"/>
    <col min="266" max="267" width="10.28515625" style="32" customWidth="1"/>
    <col min="268" max="268" width="24.7109375" style="32" customWidth="1"/>
    <col min="269" max="269" width="16" style="32" customWidth="1"/>
    <col min="270" max="512" width="9.140625" style="32"/>
    <col min="513" max="513" width="4.5703125" style="32" customWidth="1"/>
    <col min="514" max="514" width="9.7109375" style="32" customWidth="1"/>
    <col min="515" max="515" width="37" style="32" customWidth="1"/>
    <col min="516" max="516" width="7.7109375" style="32" customWidth="1"/>
    <col min="517" max="517" width="8.7109375" style="32" customWidth="1"/>
    <col min="518" max="521" width="9.7109375" style="32" customWidth="1"/>
    <col min="522" max="523" width="10.28515625" style="32" customWidth="1"/>
    <col min="524" max="524" width="24.7109375" style="32" customWidth="1"/>
    <col min="525" max="525" width="16" style="32" customWidth="1"/>
    <col min="526" max="768" width="9.140625" style="32"/>
    <col min="769" max="769" width="4.5703125" style="32" customWidth="1"/>
    <col min="770" max="770" width="9.7109375" style="32" customWidth="1"/>
    <col min="771" max="771" width="37" style="32" customWidth="1"/>
    <col min="772" max="772" width="7.7109375" style="32" customWidth="1"/>
    <col min="773" max="773" width="8.7109375" style="32" customWidth="1"/>
    <col min="774" max="777" width="9.7109375" style="32" customWidth="1"/>
    <col min="778" max="779" width="10.28515625" style="32" customWidth="1"/>
    <col min="780" max="780" width="24.7109375" style="32" customWidth="1"/>
    <col min="781" max="781" width="16" style="32" customWidth="1"/>
    <col min="782" max="1024" width="9.140625" style="32"/>
    <col min="1025" max="1025" width="4.5703125" style="32" customWidth="1"/>
    <col min="1026" max="1026" width="9.7109375" style="32" customWidth="1"/>
    <col min="1027" max="1027" width="37" style="32" customWidth="1"/>
    <col min="1028" max="1028" width="7.7109375" style="32" customWidth="1"/>
    <col min="1029" max="1029" width="8.7109375" style="32" customWidth="1"/>
    <col min="1030" max="1033" width="9.7109375" style="32" customWidth="1"/>
    <col min="1034" max="1035" width="10.28515625" style="32" customWidth="1"/>
    <col min="1036" max="1036" width="24.7109375" style="32" customWidth="1"/>
    <col min="1037" max="1037" width="16" style="32" customWidth="1"/>
    <col min="1038" max="1280" width="9.140625" style="32"/>
    <col min="1281" max="1281" width="4.5703125" style="32" customWidth="1"/>
    <col min="1282" max="1282" width="9.7109375" style="32" customWidth="1"/>
    <col min="1283" max="1283" width="37" style="32" customWidth="1"/>
    <col min="1284" max="1284" width="7.7109375" style="32" customWidth="1"/>
    <col min="1285" max="1285" width="8.7109375" style="32" customWidth="1"/>
    <col min="1286" max="1289" width="9.7109375" style="32" customWidth="1"/>
    <col min="1290" max="1291" width="10.28515625" style="32" customWidth="1"/>
    <col min="1292" max="1292" width="24.7109375" style="32" customWidth="1"/>
    <col min="1293" max="1293" width="16" style="32" customWidth="1"/>
    <col min="1294" max="1536" width="9.140625" style="32"/>
    <col min="1537" max="1537" width="4.5703125" style="32" customWidth="1"/>
    <col min="1538" max="1538" width="9.7109375" style="32" customWidth="1"/>
    <col min="1539" max="1539" width="37" style="32" customWidth="1"/>
    <col min="1540" max="1540" width="7.7109375" style="32" customWidth="1"/>
    <col min="1541" max="1541" width="8.7109375" style="32" customWidth="1"/>
    <col min="1542" max="1545" width="9.7109375" style="32" customWidth="1"/>
    <col min="1546" max="1547" width="10.28515625" style="32" customWidth="1"/>
    <col min="1548" max="1548" width="24.7109375" style="32" customWidth="1"/>
    <col min="1549" max="1549" width="16" style="32" customWidth="1"/>
    <col min="1550" max="1792" width="9.140625" style="32"/>
    <col min="1793" max="1793" width="4.5703125" style="32" customWidth="1"/>
    <col min="1794" max="1794" width="9.7109375" style="32" customWidth="1"/>
    <col min="1795" max="1795" width="37" style="32" customWidth="1"/>
    <col min="1796" max="1796" width="7.7109375" style="32" customWidth="1"/>
    <col min="1797" max="1797" width="8.7109375" style="32" customWidth="1"/>
    <col min="1798" max="1801" width="9.7109375" style="32" customWidth="1"/>
    <col min="1802" max="1803" width="10.28515625" style="32" customWidth="1"/>
    <col min="1804" max="1804" width="24.7109375" style="32" customWidth="1"/>
    <col min="1805" max="1805" width="16" style="32" customWidth="1"/>
    <col min="1806" max="2048" width="9.140625" style="32"/>
    <col min="2049" max="2049" width="4.5703125" style="32" customWidth="1"/>
    <col min="2050" max="2050" width="9.7109375" style="32" customWidth="1"/>
    <col min="2051" max="2051" width="37" style="32" customWidth="1"/>
    <col min="2052" max="2052" width="7.7109375" style="32" customWidth="1"/>
    <col min="2053" max="2053" width="8.7109375" style="32" customWidth="1"/>
    <col min="2054" max="2057" width="9.7109375" style="32" customWidth="1"/>
    <col min="2058" max="2059" width="10.28515625" style="32" customWidth="1"/>
    <col min="2060" max="2060" width="24.7109375" style="32" customWidth="1"/>
    <col min="2061" max="2061" width="16" style="32" customWidth="1"/>
    <col min="2062" max="2304" width="9.140625" style="32"/>
    <col min="2305" max="2305" width="4.5703125" style="32" customWidth="1"/>
    <col min="2306" max="2306" width="9.7109375" style="32" customWidth="1"/>
    <col min="2307" max="2307" width="37" style="32" customWidth="1"/>
    <col min="2308" max="2308" width="7.7109375" style="32" customWidth="1"/>
    <col min="2309" max="2309" width="8.7109375" style="32" customWidth="1"/>
    <col min="2310" max="2313" width="9.7109375" style="32" customWidth="1"/>
    <col min="2314" max="2315" width="10.28515625" style="32" customWidth="1"/>
    <col min="2316" max="2316" width="24.7109375" style="32" customWidth="1"/>
    <col min="2317" max="2317" width="16" style="32" customWidth="1"/>
    <col min="2318" max="2560" width="9.140625" style="32"/>
    <col min="2561" max="2561" width="4.5703125" style="32" customWidth="1"/>
    <col min="2562" max="2562" width="9.7109375" style="32" customWidth="1"/>
    <col min="2563" max="2563" width="37" style="32" customWidth="1"/>
    <col min="2564" max="2564" width="7.7109375" style="32" customWidth="1"/>
    <col min="2565" max="2565" width="8.7109375" style="32" customWidth="1"/>
    <col min="2566" max="2569" width="9.7109375" style="32" customWidth="1"/>
    <col min="2570" max="2571" width="10.28515625" style="32" customWidth="1"/>
    <col min="2572" max="2572" width="24.7109375" style="32" customWidth="1"/>
    <col min="2573" max="2573" width="16" style="32" customWidth="1"/>
    <col min="2574" max="2816" width="9.140625" style="32"/>
    <col min="2817" max="2817" width="4.5703125" style="32" customWidth="1"/>
    <col min="2818" max="2818" width="9.7109375" style="32" customWidth="1"/>
    <col min="2819" max="2819" width="37" style="32" customWidth="1"/>
    <col min="2820" max="2820" width="7.7109375" style="32" customWidth="1"/>
    <col min="2821" max="2821" width="8.7109375" style="32" customWidth="1"/>
    <col min="2822" max="2825" width="9.7109375" style="32" customWidth="1"/>
    <col min="2826" max="2827" width="10.28515625" style="32" customWidth="1"/>
    <col min="2828" max="2828" width="24.7109375" style="32" customWidth="1"/>
    <col min="2829" max="2829" width="16" style="32" customWidth="1"/>
    <col min="2830" max="3072" width="9.140625" style="32"/>
    <col min="3073" max="3073" width="4.5703125" style="32" customWidth="1"/>
    <col min="3074" max="3074" width="9.7109375" style="32" customWidth="1"/>
    <col min="3075" max="3075" width="37" style="32" customWidth="1"/>
    <col min="3076" max="3076" width="7.7109375" style="32" customWidth="1"/>
    <col min="3077" max="3077" width="8.7109375" style="32" customWidth="1"/>
    <col min="3078" max="3081" width="9.7109375" style="32" customWidth="1"/>
    <col min="3082" max="3083" width="10.28515625" style="32" customWidth="1"/>
    <col min="3084" max="3084" width="24.7109375" style="32" customWidth="1"/>
    <col min="3085" max="3085" width="16" style="32" customWidth="1"/>
    <col min="3086" max="3328" width="9.140625" style="32"/>
    <col min="3329" max="3329" width="4.5703125" style="32" customWidth="1"/>
    <col min="3330" max="3330" width="9.7109375" style="32" customWidth="1"/>
    <col min="3331" max="3331" width="37" style="32" customWidth="1"/>
    <col min="3332" max="3332" width="7.7109375" style="32" customWidth="1"/>
    <col min="3333" max="3333" width="8.7109375" style="32" customWidth="1"/>
    <col min="3334" max="3337" width="9.7109375" style="32" customWidth="1"/>
    <col min="3338" max="3339" width="10.28515625" style="32" customWidth="1"/>
    <col min="3340" max="3340" width="24.7109375" style="32" customWidth="1"/>
    <col min="3341" max="3341" width="16" style="32" customWidth="1"/>
    <col min="3342" max="3584" width="9.140625" style="32"/>
    <col min="3585" max="3585" width="4.5703125" style="32" customWidth="1"/>
    <col min="3586" max="3586" width="9.7109375" style="32" customWidth="1"/>
    <col min="3587" max="3587" width="37" style="32" customWidth="1"/>
    <col min="3588" max="3588" width="7.7109375" style="32" customWidth="1"/>
    <col min="3589" max="3589" width="8.7109375" style="32" customWidth="1"/>
    <col min="3590" max="3593" width="9.7109375" style="32" customWidth="1"/>
    <col min="3594" max="3595" width="10.28515625" style="32" customWidth="1"/>
    <col min="3596" max="3596" width="24.7109375" style="32" customWidth="1"/>
    <col min="3597" max="3597" width="16" style="32" customWidth="1"/>
    <col min="3598" max="3840" width="9.140625" style="32"/>
    <col min="3841" max="3841" width="4.5703125" style="32" customWidth="1"/>
    <col min="3842" max="3842" width="9.7109375" style="32" customWidth="1"/>
    <col min="3843" max="3843" width="37" style="32" customWidth="1"/>
    <col min="3844" max="3844" width="7.7109375" style="32" customWidth="1"/>
    <col min="3845" max="3845" width="8.7109375" style="32" customWidth="1"/>
    <col min="3846" max="3849" width="9.7109375" style="32" customWidth="1"/>
    <col min="3850" max="3851" width="10.28515625" style="32" customWidth="1"/>
    <col min="3852" max="3852" width="24.7109375" style="32" customWidth="1"/>
    <col min="3853" max="3853" width="16" style="32" customWidth="1"/>
    <col min="3854" max="4096" width="9.140625" style="32"/>
    <col min="4097" max="4097" width="4.5703125" style="32" customWidth="1"/>
    <col min="4098" max="4098" width="9.7109375" style="32" customWidth="1"/>
    <col min="4099" max="4099" width="37" style="32" customWidth="1"/>
    <col min="4100" max="4100" width="7.7109375" style="32" customWidth="1"/>
    <col min="4101" max="4101" width="8.7109375" style="32" customWidth="1"/>
    <col min="4102" max="4105" width="9.7109375" style="32" customWidth="1"/>
    <col min="4106" max="4107" width="10.28515625" style="32" customWidth="1"/>
    <col min="4108" max="4108" width="24.7109375" style="32" customWidth="1"/>
    <col min="4109" max="4109" width="16" style="32" customWidth="1"/>
    <col min="4110" max="4352" width="9.140625" style="32"/>
    <col min="4353" max="4353" width="4.5703125" style="32" customWidth="1"/>
    <col min="4354" max="4354" width="9.7109375" style="32" customWidth="1"/>
    <col min="4355" max="4355" width="37" style="32" customWidth="1"/>
    <col min="4356" max="4356" width="7.7109375" style="32" customWidth="1"/>
    <col min="4357" max="4357" width="8.7109375" style="32" customWidth="1"/>
    <col min="4358" max="4361" width="9.7109375" style="32" customWidth="1"/>
    <col min="4362" max="4363" width="10.28515625" style="32" customWidth="1"/>
    <col min="4364" max="4364" width="24.7109375" style="32" customWidth="1"/>
    <col min="4365" max="4365" width="16" style="32" customWidth="1"/>
    <col min="4366" max="4608" width="9.140625" style="32"/>
    <col min="4609" max="4609" width="4.5703125" style="32" customWidth="1"/>
    <col min="4610" max="4610" width="9.7109375" style="32" customWidth="1"/>
    <col min="4611" max="4611" width="37" style="32" customWidth="1"/>
    <col min="4612" max="4612" width="7.7109375" style="32" customWidth="1"/>
    <col min="4613" max="4613" width="8.7109375" style="32" customWidth="1"/>
    <col min="4614" max="4617" width="9.7109375" style="32" customWidth="1"/>
    <col min="4618" max="4619" width="10.28515625" style="32" customWidth="1"/>
    <col min="4620" max="4620" width="24.7109375" style="32" customWidth="1"/>
    <col min="4621" max="4621" width="16" style="32" customWidth="1"/>
    <col min="4622" max="4864" width="9.140625" style="32"/>
    <col min="4865" max="4865" width="4.5703125" style="32" customWidth="1"/>
    <col min="4866" max="4866" width="9.7109375" style="32" customWidth="1"/>
    <col min="4867" max="4867" width="37" style="32" customWidth="1"/>
    <col min="4868" max="4868" width="7.7109375" style="32" customWidth="1"/>
    <col min="4869" max="4869" width="8.7109375" style="32" customWidth="1"/>
    <col min="4870" max="4873" width="9.7109375" style="32" customWidth="1"/>
    <col min="4874" max="4875" width="10.28515625" style="32" customWidth="1"/>
    <col min="4876" max="4876" width="24.7109375" style="32" customWidth="1"/>
    <col min="4877" max="4877" width="16" style="32" customWidth="1"/>
    <col min="4878" max="5120" width="9.140625" style="32"/>
    <col min="5121" max="5121" width="4.5703125" style="32" customWidth="1"/>
    <col min="5122" max="5122" width="9.7109375" style="32" customWidth="1"/>
    <col min="5123" max="5123" width="37" style="32" customWidth="1"/>
    <col min="5124" max="5124" width="7.7109375" style="32" customWidth="1"/>
    <col min="5125" max="5125" width="8.7109375" style="32" customWidth="1"/>
    <col min="5126" max="5129" width="9.7109375" style="32" customWidth="1"/>
    <col min="5130" max="5131" width="10.28515625" style="32" customWidth="1"/>
    <col min="5132" max="5132" width="24.7109375" style="32" customWidth="1"/>
    <col min="5133" max="5133" width="16" style="32" customWidth="1"/>
    <col min="5134" max="5376" width="9.140625" style="32"/>
    <col min="5377" max="5377" width="4.5703125" style="32" customWidth="1"/>
    <col min="5378" max="5378" width="9.7109375" style="32" customWidth="1"/>
    <col min="5379" max="5379" width="37" style="32" customWidth="1"/>
    <col min="5380" max="5380" width="7.7109375" style="32" customWidth="1"/>
    <col min="5381" max="5381" width="8.7109375" style="32" customWidth="1"/>
    <col min="5382" max="5385" width="9.7109375" style="32" customWidth="1"/>
    <col min="5386" max="5387" width="10.28515625" style="32" customWidth="1"/>
    <col min="5388" max="5388" width="24.7109375" style="32" customWidth="1"/>
    <col min="5389" max="5389" width="16" style="32" customWidth="1"/>
    <col min="5390" max="5632" width="9.140625" style="32"/>
    <col min="5633" max="5633" width="4.5703125" style="32" customWidth="1"/>
    <col min="5634" max="5634" width="9.7109375" style="32" customWidth="1"/>
    <col min="5635" max="5635" width="37" style="32" customWidth="1"/>
    <col min="5636" max="5636" width="7.7109375" style="32" customWidth="1"/>
    <col min="5637" max="5637" width="8.7109375" style="32" customWidth="1"/>
    <col min="5638" max="5641" width="9.7109375" style="32" customWidth="1"/>
    <col min="5642" max="5643" width="10.28515625" style="32" customWidth="1"/>
    <col min="5644" max="5644" width="24.7109375" style="32" customWidth="1"/>
    <col min="5645" max="5645" width="16" style="32" customWidth="1"/>
    <col min="5646" max="5888" width="9.140625" style="32"/>
    <col min="5889" max="5889" width="4.5703125" style="32" customWidth="1"/>
    <col min="5890" max="5890" width="9.7109375" style="32" customWidth="1"/>
    <col min="5891" max="5891" width="37" style="32" customWidth="1"/>
    <col min="5892" max="5892" width="7.7109375" style="32" customWidth="1"/>
    <col min="5893" max="5893" width="8.7109375" style="32" customWidth="1"/>
    <col min="5894" max="5897" width="9.7109375" style="32" customWidth="1"/>
    <col min="5898" max="5899" width="10.28515625" style="32" customWidth="1"/>
    <col min="5900" max="5900" width="24.7109375" style="32" customWidth="1"/>
    <col min="5901" max="5901" width="16" style="32" customWidth="1"/>
    <col min="5902" max="6144" width="9.140625" style="32"/>
    <col min="6145" max="6145" width="4.5703125" style="32" customWidth="1"/>
    <col min="6146" max="6146" width="9.7109375" style="32" customWidth="1"/>
    <col min="6147" max="6147" width="37" style="32" customWidth="1"/>
    <col min="6148" max="6148" width="7.7109375" style="32" customWidth="1"/>
    <col min="6149" max="6149" width="8.7109375" style="32" customWidth="1"/>
    <col min="6150" max="6153" width="9.7109375" style="32" customWidth="1"/>
    <col min="6154" max="6155" width="10.28515625" style="32" customWidth="1"/>
    <col min="6156" max="6156" width="24.7109375" style="32" customWidth="1"/>
    <col min="6157" max="6157" width="16" style="32" customWidth="1"/>
    <col min="6158" max="6400" width="9.140625" style="32"/>
    <col min="6401" max="6401" width="4.5703125" style="32" customWidth="1"/>
    <col min="6402" max="6402" width="9.7109375" style="32" customWidth="1"/>
    <col min="6403" max="6403" width="37" style="32" customWidth="1"/>
    <col min="6404" max="6404" width="7.7109375" style="32" customWidth="1"/>
    <col min="6405" max="6405" width="8.7109375" style="32" customWidth="1"/>
    <col min="6406" max="6409" width="9.7109375" style="32" customWidth="1"/>
    <col min="6410" max="6411" width="10.28515625" style="32" customWidth="1"/>
    <col min="6412" max="6412" width="24.7109375" style="32" customWidth="1"/>
    <col min="6413" max="6413" width="16" style="32" customWidth="1"/>
    <col min="6414" max="6656" width="9.140625" style="32"/>
    <col min="6657" max="6657" width="4.5703125" style="32" customWidth="1"/>
    <col min="6658" max="6658" width="9.7109375" style="32" customWidth="1"/>
    <col min="6659" max="6659" width="37" style="32" customWidth="1"/>
    <col min="6660" max="6660" width="7.7109375" style="32" customWidth="1"/>
    <col min="6661" max="6661" width="8.7109375" style="32" customWidth="1"/>
    <col min="6662" max="6665" width="9.7109375" style="32" customWidth="1"/>
    <col min="6666" max="6667" width="10.28515625" style="32" customWidth="1"/>
    <col min="6668" max="6668" width="24.7109375" style="32" customWidth="1"/>
    <col min="6669" max="6669" width="16" style="32" customWidth="1"/>
    <col min="6670" max="6912" width="9.140625" style="32"/>
    <col min="6913" max="6913" width="4.5703125" style="32" customWidth="1"/>
    <col min="6914" max="6914" width="9.7109375" style="32" customWidth="1"/>
    <col min="6915" max="6915" width="37" style="32" customWidth="1"/>
    <col min="6916" max="6916" width="7.7109375" style="32" customWidth="1"/>
    <col min="6917" max="6917" width="8.7109375" style="32" customWidth="1"/>
    <col min="6918" max="6921" width="9.7109375" style="32" customWidth="1"/>
    <col min="6922" max="6923" width="10.28515625" style="32" customWidth="1"/>
    <col min="6924" max="6924" width="24.7109375" style="32" customWidth="1"/>
    <col min="6925" max="6925" width="16" style="32" customWidth="1"/>
    <col min="6926" max="7168" width="9.140625" style="32"/>
    <col min="7169" max="7169" width="4.5703125" style="32" customWidth="1"/>
    <col min="7170" max="7170" width="9.7109375" style="32" customWidth="1"/>
    <col min="7171" max="7171" width="37" style="32" customWidth="1"/>
    <col min="7172" max="7172" width="7.7109375" style="32" customWidth="1"/>
    <col min="7173" max="7173" width="8.7109375" style="32" customWidth="1"/>
    <col min="7174" max="7177" width="9.7109375" style="32" customWidth="1"/>
    <col min="7178" max="7179" width="10.28515625" style="32" customWidth="1"/>
    <col min="7180" max="7180" width="24.7109375" style="32" customWidth="1"/>
    <col min="7181" max="7181" width="16" style="32" customWidth="1"/>
    <col min="7182" max="7424" width="9.140625" style="32"/>
    <col min="7425" max="7425" width="4.5703125" style="32" customWidth="1"/>
    <col min="7426" max="7426" width="9.7109375" style="32" customWidth="1"/>
    <col min="7427" max="7427" width="37" style="32" customWidth="1"/>
    <col min="7428" max="7428" width="7.7109375" style="32" customWidth="1"/>
    <col min="7429" max="7429" width="8.7109375" style="32" customWidth="1"/>
    <col min="7430" max="7433" width="9.7109375" style="32" customWidth="1"/>
    <col min="7434" max="7435" width="10.28515625" style="32" customWidth="1"/>
    <col min="7436" max="7436" width="24.7109375" style="32" customWidth="1"/>
    <col min="7437" max="7437" width="16" style="32" customWidth="1"/>
    <col min="7438" max="7680" width="9.140625" style="32"/>
    <col min="7681" max="7681" width="4.5703125" style="32" customWidth="1"/>
    <col min="7682" max="7682" width="9.7109375" style="32" customWidth="1"/>
    <col min="7683" max="7683" width="37" style="32" customWidth="1"/>
    <col min="7684" max="7684" width="7.7109375" style="32" customWidth="1"/>
    <col min="7685" max="7685" width="8.7109375" style="32" customWidth="1"/>
    <col min="7686" max="7689" width="9.7109375" style="32" customWidth="1"/>
    <col min="7690" max="7691" width="10.28515625" style="32" customWidth="1"/>
    <col min="7692" max="7692" width="24.7109375" style="32" customWidth="1"/>
    <col min="7693" max="7693" width="16" style="32" customWidth="1"/>
    <col min="7694" max="7936" width="9.140625" style="32"/>
    <col min="7937" max="7937" width="4.5703125" style="32" customWidth="1"/>
    <col min="7938" max="7938" width="9.7109375" style="32" customWidth="1"/>
    <col min="7939" max="7939" width="37" style="32" customWidth="1"/>
    <col min="7940" max="7940" width="7.7109375" style="32" customWidth="1"/>
    <col min="7941" max="7941" width="8.7109375" style="32" customWidth="1"/>
    <col min="7942" max="7945" width="9.7109375" style="32" customWidth="1"/>
    <col min="7946" max="7947" width="10.28515625" style="32" customWidth="1"/>
    <col min="7948" max="7948" width="24.7109375" style="32" customWidth="1"/>
    <col min="7949" max="7949" width="16" style="32" customWidth="1"/>
    <col min="7950" max="8192" width="9.140625" style="32"/>
    <col min="8193" max="8193" width="4.5703125" style="32" customWidth="1"/>
    <col min="8194" max="8194" width="9.7109375" style="32" customWidth="1"/>
    <col min="8195" max="8195" width="37" style="32" customWidth="1"/>
    <col min="8196" max="8196" width="7.7109375" style="32" customWidth="1"/>
    <col min="8197" max="8197" width="8.7109375" style="32" customWidth="1"/>
    <col min="8198" max="8201" width="9.7109375" style="32" customWidth="1"/>
    <col min="8202" max="8203" width="10.28515625" style="32" customWidth="1"/>
    <col min="8204" max="8204" width="24.7109375" style="32" customWidth="1"/>
    <col min="8205" max="8205" width="16" style="32" customWidth="1"/>
    <col min="8206" max="8448" width="9.140625" style="32"/>
    <col min="8449" max="8449" width="4.5703125" style="32" customWidth="1"/>
    <col min="8450" max="8450" width="9.7109375" style="32" customWidth="1"/>
    <col min="8451" max="8451" width="37" style="32" customWidth="1"/>
    <col min="8452" max="8452" width="7.7109375" style="32" customWidth="1"/>
    <col min="8453" max="8453" width="8.7109375" style="32" customWidth="1"/>
    <col min="8454" max="8457" width="9.7109375" style="32" customWidth="1"/>
    <col min="8458" max="8459" width="10.28515625" style="32" customWidth="1"/>
    <col min="8460" max="8460" width="24.7109375" style="32" customWidth="1"/>
    <col min="8461" max="8461" width="16" style="32" customWidth="1"/>
    <col min="8462" max="8704" width="9.140625" style="32"/>
    <col min="8705" max="8705" width="4.5703125" style="32" customWidth="1"/>
    <col min="8706" max="8706" width="9.7109375" style="32" customWidth="1"/>
    <col min="8707" max="8707" width="37" style="32" customWidth="1"/>
    <col min="8708" max="8708" width="7.7109375" style="32" customWidth="1"/>
    <col min="8709" max="8709" width="8.7109375" style="32" customWidth="1"/>
    <col min="8710" max="8713" width="9.7109375" style="32" customWidth="1"/>
    <col min="8714" max="8715" width="10.28515625" style="32" customWidth="1"/>
    <col min="8716" max="8716" width="24.7109375" style="32" customWidth="1"/>
    <col min="8717" max="8717" width="16" style="32" customWidth="1"/>
    <col min="8718" max="8960" width="9.140625" style="32"/>
    <col min="8961" max="8961" width="4.5703125" style="32" customWidth="1"/>
    <col min="8962" max="8962" width="9.7109375" style="32" customWidth="1"/>
    <col min="8963" max="8963" width="37" style="32" customWidth="1"/>
    <col min="8964" max="8964" width="7.7109375" style="32" customWidth="1"/>
    <col min="8965" max="8965" width="8.7109375" style="32" customWidth="1"/>
    <col min="8966" max="8969" width="9.7109375" style="32" customWidth="1"/>
    <col min="8970" max="8971" width="10.28515625" style="32" customWidth="1"/>
    <col min="8972" max="8972" width="24.7109375" style="32" customWidth="1"/>
    <col min="8973" max="8973" width="16" style="32" customWidth="1"/>
    <col min="8974" max="9216" width="9.140625" style="32"/>
    <col min="9217" max="9217" width="4.5703125" style="32" customWidth="1"/>
    <col min="9218" max="9218" width="9.7109375" style="32" customWidth="1"/>
    <col min="9219" max="9219" width="37" style="32" customWidth="1"/>
    <col min="9220" max="9220" width="7.7109375" style="32" customWidth="1"/>
    <col min="9221" max="9221" width="8.7109375" style="32" customWidth="1"/>
    <col min="9222" max="9225" width="9.7109375" style="32" customWidth="1"/>
    <col min="9226" max="9227" width="10.28515625" style="32" customWidth="1"/>
    <col min="9228" max="9228" width="24.7109375" style="32" customWidth="1"/>
    <col min="9229" max="9229" width="16" style="32" customWidth="1"/>
    <col min="9230" max="9472" width="9.140625" style="32"/>
    <col min="9473" max="9473" width="4.5703125" style="32" customWidth="1"/>
    <col min="9474" max="9474" width="9.7109375" style="32" customWidth="1"/>
    <col min="9475" max="9475" width="37" style="32" customWidth="1"/>
    <col min="9476" max="9476" width="7.7109375" style="32" customWidth="1"/>
    <col min="9477" max="9477" width="8.7109375" style="32" customWidth="1"/>
    <col min="9478" max="9481" width="9.7109375" style="32" customWidth="1"/>
    <col min="9482" max="9483" width="10.28515625" style="32" customWidth="1"/>
    <col min="9484" max="9484" width="24.7109375" style="32" customWidth="1"/>
    <col min="9485" max="9485" width="16" style="32" customWidth="1"/>
    <col min="9486" max="9728" width="9.140625" style="32"/>
    <col min="9729" max="9729" width="4.5703125" style="32" customWidth="1"/>
    <col min="9730" max="9730" width="9.7109375" style="32" customWidth="1"/>
    <col min="9731" max="9731" width="37" style="32" customWidth="1"/>
    <col min="9732" max="9732" width="7.7109375" style="32" customWidth="1"/>
    <col min="9733" max="9733" width="8.7109375" style="32" customWidth="1"/>
    <col min="9734" max="9737" width="9.7109375" style="32" customWidth="1"/>
    <col min="9738" max="9739" width="10.28515625" style="32" customWidth="1"/>
    <col min="9740" max="9740" width="24.7109375" style="32" customWidth="1"/>
    <col min="9741" max="9741" width="16" style="32" customWidth="1"/>
    <col min="9742" max="9984" width="9.140625" style="32"/>
    <col min="9985" max="9985" width="4.5703125" style="32" customWidth="1"/>
    <col min="9986" max="9986" width="9.7109375" style="32" customWidth="1"/>
    <col min="9987" max="9987" width="37" style="32" customWidth="1"/>
    <col min="9988" max="9988" width="7.7109375" style="32" customWidth="1"/>
    <col min="9989" max="9989" width="8.7109375" style="32" customWidth="1"/>
    <col min="9990" max="9993" width="9.7109375" style="32" customWidth="1"/>
    <col min="9994" max="9995" width="10.28515625" style="32" customWidth="1"/>
    <col min="9996" max="9996" width="24.7109375" style="32" customWidth="1"/>
    <col min="9997" max="9997" width="16" style="32" customWidth="1"/>
    <col min="9998" max="10240" width="9.140625" style="32"/>
    <col min="10241" max="10241" width="4.5703125" style="32" customWidth="1"/>
    <col min="10242" max="10242" width="9.7109375" style="32" customWidth="1"/>
    <col min="10243" max="10243" width="37" style="32" customWidth="1"/>
    <col min="10244" max="10244" width="7.7109375" style="32" customWidth="1"/>
    <col min="10245" max="10245" width="8.7109375" style="32" customWidth="1"/>
    <col min="10246" max="10249" width="9.7109375" style="32" customWidth="1"/>
    <col min="10250" max="10251" width="10.28515625" style="32" customWidth="1"/>
    <col min="10252" max="10252" width="24.7109375" style="32" customWidth="1"/>
    <col min="10253" max="10253" width="16" style="32" customWidth="1"/>
    <col min="10254" max="10496" width="9.140625" style="32"/>
    <col min="10497" max="10497" width="4.5703125" style="32" customWidth="1"/>
    <col min="10498" max="10498" width="9.7109375" style="32" customWidth="1"/>
    <col min="10499" max="10499" width="37" style="32" customWidth="1"/>
    <col min="10500" max="10500" width="7.7109375" style="32" customWidth="1"/>
    <col min="10501" max="10501" width="8.7109375" style="32" customWidth="1"/>
    <col min="10502" max="10505" width="9.7109375" style="32" customWidth="1"/>
    <col min="10506" max="10507" width="10.28515625" style="32" customWidth="1"/>
    <col min="10508" max="10508" width="24.7109375" style="32" customWidth="1"/>
    <col min="10509" max="10509" width="16" style="32" customWidth="1"/>
    <col min="10510" max="10752" width="9.140625" style="32"/>
    <col min="10753" max="10753" width="4.5703125" style="32" customWidth="1"/>
    <col min="10754" max="10754" width="9.7109375" style="32" customWidth="1"/>
    <col min="10755" max="10755" width="37" style="32" customWidth="1"/>
    <col min="10756" max="10756" width="7.7109375" style="32" customWidth="1"/>
    <col min="10757" max="10757" width="8.7109375" style="32" customWidth="1"/>
    <col min="10758" max="10761" width="9.7109375" style="32" customWidth="1"/>
    <col min="10762" max="10763" width="10.28515625" style="32" customWidth="1"/>
    <col min="10764" max="10764" width="24.7109375" style="32" customWidth="1"/>
    <col min="10765" max="10765" width="16" style="32" customWidth="1"/>
    <col min="10766" max="11008" width="9.140625" style="32"/>
    <col min="11009" max="11009" width="4.5703125" style="32" customWidth="1"/>
    <col min="11010" max="11010" width="9.7109375" style="32" customWidth="1"/>
    <col min="11011" max="11011" width="37" style="32" customWidth="1"/>
    <col min="11012" max="11012" width="7.7109375" style="32" customWidth="1"/>
    <col min="11013" max="11013" width="8.7109375" style="32" customWidth="1"/>
    <col min="11014" max="11017" width="9.7109375" style="32" customWidth="1"/>
    <col min="11018" max="11019" width="10.28515625" style="32" customWidth="1"/>
    <col min="11020" max="11020" width="24.7109375" style="32" customWidth="1"/>
    <col min="11021" max="11021" width="16" style="32" customWidth="1"/>
    <col min="11022" max="11264" width="9.140625" style="32"/>
    <col min="11265" max="11265" width="4.5703125" style="32" customWidth="1"/>
    <col min="11266" max="11266" width="9.7109375" style="32" customWidth="1"/>
    <col min="11267" max="11267" width="37" style="32" customWidth="1"/>
    <col min="11268" max="11268" width="7.7109375" style="32" customWidth="1"/>
    <col min="11269" max="11269" width="8.7109375" style="32" customWidth="1"/>
    <col min="11270" max="11273" width="9.7109375" style="32" customWidth="1"/>
    <col min="11274" max="11275" width="10.28515625" style="32" customWidth="1"/>
    <col min="11276" max="11276" width="24.7109375" style="32" customWidth="1"/>
    <col min="11277" max="11277" width="16" style="32" customWidth="1"/>
    <col min="11278" max="11520" width="9.140625" style="32"/>
    <col min="11521" max="11521" width="4.5703125" style="32" customWidth="1"/>
    <col min="11522" max="11522" width="9.7109375" style="32" customWidth="1"/>
    <col min="11523" max="11523" width="37" style="32" customWidth="1"/>
    <col min="11524" max="11524" width="7.7109375" style="32" customWidth="1"/>
    <col min="11525" max="11525" width="8.7109375" style="32" customWidth="1"/>
    <col min="11526" max="11529" width="9.7109375" style="32" customWidth="1"/>
    <col min="11530" max="11531" width="10.28515625" style="32" customWidth="1"/>
    <col min="11532" max="11532" width="24.7109375" style="32" customWidth="1"/>
    <col min="11533" max="11533" width="16" style="32" customWidth="1"/>
    <col min="11534" max="11776" width="9.140625" style="32"/>
    <col min="11777" max="11777" width="4.5703125" style="32" customWidth="1"/>
    <col min="11778" max="11778" width="9.7109375" style="32" customWidth="1"/>
    <col min="11779" max="11779" width="37" style="32" customWidth="1"/>
    <col min="11780" max="11780" width="7.7109375" style="32" customWidth="1"/>
    <col min="11781" max="11781" width="8.7109375" style="32" customWidth="1"/>
    <col min="11782" max="11785" width="9.7109375" style="32" customWidth="1"/>
    <col min="11786" max="11787" width="10.28515625" style="32" customWidth="1"/>
    <col min="11788" max="11788" width="24.7109375" style="32" customWidth="1"/>
    <col min="11789" max="11789" width="16" style="32" customWidth="1"/>
    <col min="11790" max="12032" width="9.140625" style="32"/>
    <col min="12033" max="12033" width="4.5703125" style="32" customWidth="1"/>
    <col min="12034" max="12034" width="9.7109375" style="32" customWidth="1"/>
    <col min="12035" max="12035" width="37" style="32" customWidth="1"/>
    <col min="12036" max="12036" width="7.7109375" style="32" customWidth="1"/>
    <col min="12037" max="12037" width="8.7109375" style="32" customWidth="1"/>
    <col min="12038" max="12041" width="9.7109375" style="32" customWidth="1"/>
    <col min="12042" max="12043" width="10.28515625" style="32" customWidth="1"/>
    <col min="12044" max="12044" width="24.7109375" style="32" customWidth="1"/>
    <col min="12045" max="12045" width="16" style="32" customWidth="1"/>
    <col min="12046" max="12288" width="9.140625" style="32"/>
    <col min="12289" max="12289" width="4.5703125" style="32" customWidth="1"/>
    <col min="12290" max="12290" width="9.7109375" style="32" customWidth="1"/>
    <col min="12291" max="12291" width="37" style="32" customWidth="1"/>
    <col min="12292" max="12292" width="7.7109375" style="32" customWidth="1"/>
    <col min="12293" max="12293" width="8.7109375" style="32" customWidth="1"/>
    <col min="12294" max="12297" width="9.7109375" style="32" customWidth="1"/>
    <col min="12298" max="12299" width="10.28515625" style="32" customWidth="1"/>
    <col min="12300" max="12300" width="24.7109375" style="32" customWidth="1"/>
    <col min="12301" max="12301" width="16" style="32" customWidth="1"/>
    <col min="12302" max="12544" width="9.140625" style="32"/>
    <col min="12545" max="12545" width="4.5703125" style="32" customWidth="1"/>
    <col min="12546" max="12546" width="9.7109375" style="32" customWidth="1"/>
    <col min="12547" max="12547" width="37" style="32" customWidth="1"/>
    <col min="12548" max="12548" width="7.7109375" style="32" customWidth="1"/>
    <col min="12549" max="12549" width="8.7109375" style="32" customWidth="1"/>
    <col min="12550" max="12553" width="9.7109375" style="32" customWidth="1"/>
    <col min="12554" max="12555" width="10.28515625" style="32" customWidth="1"/>
    <col min="12556" max="12556" width="24.7109375" style="32" customWidth="1"/>
    <col min="12557" max="12557" width="16" style="32" customWidth="1"/>
    <col min="12558" max="12800" width="9.140625" style="32"/>
    <col min="12801" max="12801" width="4.5703125" style="32" customWidth="1"/>
    <col min="12802" max="12802" width="9.7109375" style="32" customWidth="1"/>
    <col min="12803" max="12803" width="37" style="32" customWidth="1"/>
    <col min="12804" max="12804" width="7.7109375" style="32" customWidth="1"/>
    <col min="12805" max="12805" width="8.7109375" style="32" customWidth="1"/>
    <col min="12806" max="12809" width="9.7109375" style="32" customWidth="1"/>
    <col min="12810" max="12811" width="10.28515625" style="32" customWidth="1"/>
    <col min="12812" max="12812" width="24.7109375" style="32" customWidth="1"/>
    <col min="12813" max="12813" width="16" style="32" customWidth="1"/>
    <col min="12814" max="13056" width="9.140625" style="32"/>
    <col min="13057" max="13057" width="4.5703125" style="32" customWidth="1"/>
    <col min="13058" max="13058" width="9.7109375" style="32" customWidth="1"/>
    <col min="13059" max="13059" width="37" style="32" customWidth="1"/>
    <col min="13060" max="13060" width="7.7109375" style="32" customWidth="1"/>
    <col min="13061" max="13061" width="8.7109375" style="32" customWidth="1"/>
    <col min="13062" max="13065" width="9.7109375" style="32" customWidth="1"/>
    <col min="13066" max="13067" width="10.28515625" style="32" customWidth="1"/>
    <col min="13068" max="13068" width="24.7109375" style="32" customWidth="1"/>
    <col min="13069" max="13069" width="16" style="32" customWidth="1"/>
    <col min="13070" max="13312" width="9.140625" style="32"/>
    <col min="13313" max="13313" width="4.5703125" style="32" customWidth="1"/>
    <col min="13314" max="13314" width="9.7109375" style="32" customWidth="1"/>
    <col min="13315" max="13315" width="37" style="32" customWidth="1"/>
    <col min="13316" max="13316" width="7.7109375" style="32" customWidth="1"/>
    <col min="13317" max="13317" width="8.7109375" style="32" customWidth="1"/>
    <col min="13318" max="13321" width="9.7109375" style="32" customWidth="1"/>
    <col min="13322" max="13323" width="10.28515625" style="32" customWidth="1"/>
    <col min="13324" max="13324" width="24.7109375" style="32" customWidth="1"/>
    <col min="13325" max="13325" width="16" style="32" customWidth="1"/>
    <col min="13326" max="13568" width="9.140625" style="32"/>
    <col min="13569" max="13569" width="4.5703125" style="32" customWidth="1"/>
    <col min="13570" max="13570" width="9.7109375" style="32" customWidth="1"/>
    <col min="13571" max="13571" width="37" style="32" customWidth="1"/>
    <col min="13572" max="13572" width="7.7109375" style="32" customWidth="1"/>
    <col min="13573" max="13573" width="8.7109375" style="32" customWidth="1"/>
    <col min="13574" max="13577" width="9.7109375" style="32" customWidth="1"/>
    <col min="13578" max="13579" width="10.28515625" style="32" customWidth="1"/>
    <col min="13580" max="13580" width="24.7109375" style="32" customWidth="1"/>
    <col min="13581" max="13581" width="16" style="32" customWidth="1"/>
    <col min="13582" max="13824" width="9.140625" style="32"/>
    <col min="13825" max="13825" width="4.5703125" style="32" customWidth="1"/>
    <col min="13826" max="13826" width="9.7109375" style="32" customWidth="1"/>
    <col min="13827" max="13827" width="37" style="32" customWidth="1"/>
    <col min="13828" max="13828" width="7.7109375" style="32" customWidth="1"/>
    <col min="13829" max="13829" width="8.7109375" style="32" customWidth="1"/>
    <col min="13830" max="13833" width="9.7109375" style="32" customWidth="1"/>
    <col min="13834" max="13835" width="10.28515625" style="32" customWidth="1"/>
    <col min="13836" max="13836" width="24.7109375" style="32" customWidth="1"/>
    <col min="13837" max="13837" width="16" style="32" customWidth="1"/>
    <col min="13838" max="14080" width="9.140625" style="32"/>
    <col min="14081" max="14081" width="4.5703125" style="32" customWidth="1"/>
    <col min="14082" max="14082" width="9.7109375" style="32" customWidth="1"/>
    <col min="14083" max="14083" width="37" style="32" customWidth="1"/>
    <col min="14084" max="14084" width="7.7109375" style="32" customWidth="1"/>
    <col min="14085" max="14085" width="8.7109375" style="32" customWidth="1"/>
    <col min="14086" max="14089" width="9.7109375" style="32" customWidth="1"/>
    <col min="14090" max="14091" width="10.28515625" style="32" customWidth="1"/>
    <col min="14092" max="14092" width="24.7109375" style="32" customWidth="1"/>
    <col min="14093" max="14093" width="16" style="32" customWidth="1"/>
    <col min="14094" max="14336" width="9.140625" style="32"/>
    <col min="14337" max="14337" width="4.5703125" style="32" customWidth="1"/>
    <col min="14338" max="14338" width="9.7109375" style="32" customWidth="1"/>
    <col min="14339" max="14339" width="37" style="32" customWidth="1"/>
    <col min="14340" max="14340" width="7.7109375" style="32" customWidth="1"/>
    <col min="14341" max="14341" width="8.7109375" style="32" customWidth="1"/>
    <col min="14342" max="14345" width="9.7109375" style="32" customWidth="1"/>
    <col min="14346" max="14347" width="10.28515625" style="32" customWidth="1"/>
    <col min="14348" max="14348" width="24.7109375" style="32" customWidth="1"/>
    <col min="14349" max="14349" width="16" style="32" customWidth="1"/>
    <col min="14350" max="14592" width="9.140625" style="32"/>
    <col min="14593" max="14593" width="4.5703125" style="32" customWidth="1"/>
    <col min="14594" max="14594" width="9.7109375" style="32" customWidth="1"/>
    <col min="14595" max="14595" width="37" style="32" customWidth="1"/>
    <col min="14596" max="14596" width="7.7109375" style="32" customWidth="1"/>
    <col min="14597" max="14597" width="8.7109375" style="32" customWidth="1"/>
    <col min="14598" max="14601" width="9.7109375" style="32" customWidth="1"/>
    <col min="14602" max="14603" width="10.28515625" style="32" customWidth="1"/>
    <col min="14604" max="14604" width="24.7109375" style="32" customWidth="1"/>
    <col min="14605" max="14605" width="16" style="32" customWidth="1"/>
    <col min="14606" max="14848" width="9.140625" style="32"/>
    <col min="14849" max="14849" width="4.5703125" style="32" customWidth="1"/>
    <col min="14850" max="14850" width="9.7109375" style="32" customWidth="1"/>
    <col min="14851" max="14851" width="37" style="32" customWidth="1"/>
    <col min="14852" max="14852" width="7.7109375" style="32" customWidth="1"/>
    <col min="14853" max="14853" width="8.7109375" style="32" customWidth="1"/>
    <col min="14854" max="14857" width="9.7109375" style="32" customWidth="1"/>
    <col min="14858" max="14859" width="10.28515625" style="32" customWidth="1"/>
    <col min="14860" max="14860" width="24.7109375" style="32" customWidth="1"/>
    <col min="14861" max="14861" width="16" style="32" customWidth="1"/>
    <col min="14862" max="15104" width="9.140625" style="32"/>
    <col min="15105" max="15105" width="4.5703125" style="32" customWidth="1"/>
    <col min="15106" max="15106" width="9.7109375" style="32" customWidth="1"/>
    <col min="15107" max="15107" width="37" style="32" customWidth="1"/>
    <col min="15108" max="15108" width="7.7109375" style="32" customWidth="1"/>
    <col min="15109" max="15109" width="8.7109375" style="32" customWidth="1"/>
    <col min="15110" max="15113" width="9.7109375" style="32" customWidth="1"/>
    <col min="15114" max="15115" width="10.28515625" style="32" customWidth="1"/>
    <col min="15116" max="15116" width="24.7109375" style="32" customWidth="1"/>
    <col min="15117" max="15117" width="16" style="32" customWidth="1"/>
    <col min="15118" max="15360" width="9.140625" style="32"/>
    <col min="15361" max="15361" width="4.5703125" style="32" customWidth="1"/>
    <col min="15362" max="15362" width="9.7109375" style="32" customWidth="1"/>
    <col min="15363" max="15363" width="37" style="32" customWidth="1"/>
    <col min="15364" max="15364" width="7.7109375" style="32" customWidth="1"/>
    <col min="15365" max="15365" width="8.7109375" style="32" customWidth="1"/>
    <col min="15366" max="15369" width="9.7109375" style="32" customWidth="1"/>
    <col min="15370" max="15371" width="10.28515625" style="32" customWidth="1"/>
    <col min="15372" max="15372" width="24.7109375" style="32" customWidth="1"/>
    <col min="15373" max="15373" width="16" style="32" customWidth="1"/>
    <col min="15374" max="15616" width="9.140625" style="32"/>
    <col min="15617" max="15617" width="4.5703125" style="32" customWidth="1"/>
    <col min="15618" max="15618" width="9.7109375" style="32" customWidth="1"/>
    <col min="15619" max="15619" width="37" style="32" customWidth="1"/>
    <col min="15620" max="15620" width="7.7109375" style="32" customWidth="1"/>
    <col min="15621" max="15621" width="8.7109375" style="32" customWidth="1"/>
    <col min="15622" max="15625" width="9.7109375" style="32" customWidth="1"/>
    <col min="15626" max="15627" width="10.28515625" style="32" customWidth="1"/>
    <col min="15628" max="15628" width="24.7109375" style="32" customWidth="1"/>
    <col min="15629" max="15629" width="16" style="32" customWidth="1"/>
    <col min="15630" max="15872" width="9.140625" style="32"/>
    <col min="15873" max="15873" width="4.5703125" style="32" customWidth="1"/>
    <col min="15874" max="15874" width="9.7109375" style="32" customWidth="1"/>
    <col min="15875" max="15875" width="37" style="32" customWidth="1"/>
    <col min="15876" max="15876" width="7.7109375" style="32" customWidth="1"/>
    <col min="15877" max="15877" width="8.7109375" style="32" customWidth="1"/>
    <col min="15878" max="15881" width="9.7109375" style="32" customWidth="1"/>
    <col min="15882" max="15883" width="10.28515625" style="32" customWidth="1"/>
    <col min="15884" max="15884" width="24.7109375" style="32" customWidth="1"/>
    <col min="15885" max="15885" width="16" style="32" customWidth="1"/>
    <col min="15886" max="16128" width="9.140625" style="32"/>
    <col min="16129" max="16129" width="4.5703125" style="32" customWidth="1"/>
    <col min="16130" max="16130" width="9.7109375" style="32" customWidth="1"/>
    <col min="16131" max="16131" width="37" style="32" customWidth="1"/>
    <col min="16132" max="16132" width="7.7109375" style="32" customWidth="1"/>
    <col min="16133" max="16133" width="8.7109375" style="32" customWidth="1"/>
    <col min="16134" max="16137" width="9.7109375" style="32" customWidth="1"/>
    <col min="16138" max="16139" width="10.28515625" style="32" customWidth="1"/>
    <col min="16140" max="16140" width="24.7109375" style="32" customWidth="1"/>
    <col min="16141" max="16141" width="16" style="32" customWidth="1"/>
    <col min="16142" max="16384" width="9.140625" style="32"/>
  </cols>
  <sheetData>
    <row r="1" spans="1:13" ht="25.5" x14ac:dyDescent="0.2">
      <c r="A1" s="33" t="s">
        <v>29</v>
      </c>
      <c r="B1" s="33" t="s">
        <v>41</v>
      </c>
      <c r="C1" s="33" t="s">
        <v>42</v>
      </c>
      <c r="D1" s="34" t="s">
        <v>43</v>
      </c>
      <c r="E1" s="34" t="s">
        <v>44</v>
      </c>
      <c r="F1" s="34" t="s">
        <v>45</v>
      </c>
      <c r="G1" s="40" t="s">
        <v>46</v>
      </c>
      <c r="H1" s="40" t="s">
        <v>47</v>
      </c>
      <c r="I1" s="40" t="s">
        <v>48</v>
      </c>
      <c r="J1" s="40" t="s">
        <v>49</v>
      </c>
      <c r="K1" s="40" t="s">
        <v>50</v>
      </c>
      <c r="L1" s="40" t="s">
        <v>51</v>
      </c>
      <c r="M1" s="34" t="s">
        <v>52</v>
      </c>
    </row>
    <row r="2" spans="1:13" ht="38.25" x14ac:dyDescent="0.2">
      <c r="A2" s="35">
        <v>1</v>
      </c>
      <c r="B2" s="36" t="s">
        <v>379</v>
      </c>
      <c r="C2" s="35" t="s">
        <v>380</v>
      </c>
      <c r="D2" s="36">
        <v>4</v>
      </c>
      <c r="E2" s="35" t="s">
        <v>96</v>
      </c>
      <c r="F2" s="35">
        <v>0.78</v>
      </c>
      <c r="G2" s="41">
        <v>0</v>
      </c>
      <c r="H2" s="41">
        <v>0</v>
      </c>
      <c r="I2" s="41">
        <v>0</v>
      </c>
      <c r="J2" s="44">
        <f>ROUND(G2*D2,0)</f>
        <v>0</v>
      </c>
      <c r="K2" s="44">
        <f>ROUND((H2+I2)*D2,0)</f>
        <v>0</v>
      </c>
      <c r="L2" s="70"/>
      <c r="M2" s="37"/>
    </row>
    <row r="3" spans="1:13" s="38" customFormat="1" ht="14.25" x14ac:dyDescent="0.2">
      <c r="C3" s="38" t="s">
        <v>57</v>
      </c>
      <c r="G3" s="42"/>
      <c r="H3" s="42"/>
      <c r="I3" s="42"/>
      <c r="J3" s="45">
        <f>ROUND(SUM(J2:J2),0)</f>
        <v>0</v>
      </c>
      <c r="K3" s="45">
        <f>ROUND(SUM(K2:K2),0)</f>
        <v>0</v>
      </c>
      <c r="L3" s="4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4" workbookViewId="0">
      <selection activeCell="D9" sqref="D9"/>
    </sheetView>
  </sheetViews>
  <sheetFormatPr defaultRowHeight="12.75" x14ac:dyDescent="0.2"/>
  <cols>
    <col min="1" max="1" width="28.42578125" customWidth="1"/>
    <col min="3" max="3" width="15.28515625" customWidth="1"/>
    <col min="4" max="4" width="36.42578125" customWidth="1"/>
  </cols>
  <sheetData>
    <row r="1" spans="1:9" s="102" customFormat="1" x14ac:dyDescent="0.2">
      <c r="A1" s="155" t="s">
        <v>272</v>
      </c>
      <c r="B1" s="155"/>
      <c r="C1" s="155"/>
      <c r="D1" s="155"/>
      <c r="E1" s="155"/>
      <c r="F1" s="155"/>
      <c r="G1" s="155"/>
      <c r="H1" s="155"/>
      <c r="I1" s="155"/>
    </row>
    <row r="2" spans="1:9" s="102" customFormat="1" x14ac:dyDescent="0.2">
      <c r="A2" s="155" t="s">
        <v>28</v>
      </c>
      <c r="B2" s="155"/>
      <c r="C2" s="155"/>
      <c r="D2" s="155"/>
      <c r="E2" s="155"/>
      <c r="F2" s="155"/>
      <c r="G2" s="155"/>
      <c r="H2" s="155"/>
      <c r="I2" s="155"/>
    </row>
    <row r="3" spans="1:9" x14ac:dyDescent="0.2">
      <c r="A3" s="156" t="s">
        <v>27</v>
      </c>
      <c r="B3" s="156"/>
      <c r="C3" s="156"/>
      <c r="D3" s="156"/>
      <c r="E3" s="156"/>
      <c r="F3" s="156"/>
      <c r="G3" s="156"/>
      <c r="H3" s="156"/>
      <c r="I3" s="156"/>
    </row>
    <row r="4" spans="1:9" s="102" customFormat="1" ht="87" customHeight="1" x14ac:dyDescent="0.2">
      <c r="A4" s="74" t="s">
        <v>424</v>
      </c>
      <c r="C4" s="43"/>
      <c r="D4" s="43"/>
    </row>
    <row r="5" spans="1:9" s="102" customFormat="1" ht="63.75" x14ac:dyDescent="0.2">
      <c r="A5" s="71" t="s">
        <v>381</v>
      </c>
      <c r="C5" s="43"/>
      <c r="D5" s="43"/>
    </row>
    <row r="6" spans="1:9" x14ac:dyDescent="0.2">
      <c r="A6" s="102"/>
      <c r="B6" s="102"/>
      <c r="C6" s="43"/>
      <c r="D6" s="43"/>
    </row>
    <row r="7" spans="1:9" ht="18.75" customHeight="1" x14ac:dyDescent="0.2">
      <c r="A7" s="165" t="s">
        <v>3</v>
      </c>
      <c r="B7" s="166"/>
      <c r="C7" s="166"/>
      <c r="D7" s="167"/>
    </row>
    <row r="8" spans="1:9" x14ac:dyDescent="0.2">
      <c r="A8" s="47" t="s">
        <v>0</v>
      </c>
      <c r="B8" s="48"/>
      <c r="C8" s="49" t="s">
        <v>1</v>
      </c>
      <c r="D8" s="49" t="s">
        <v>2</v>
      </c>
    </row>
    <row r="9" spans="1:9" ht="27" customHeight="1" x14ac:dyDescent="0.2">
      <c r="A9" s="50" t="s">
        <v>4</v>
      </c>
      <c r="B9" s="50"/>
      <c r="C9" s="51">
        <f>ROUND('54 elektromos 00'!C3,0)</f>
        <v>0</v>
      </c>
      <c r="D9" s="51">
        <f>ROUND('54 elektromos 00'!D3,0)</f>
        <v>0</v>
      </c>
    </row>
    <row r="10" spans="1:9" ht="15.75" customHeight="1" x14ac:dyDescent="0.2">
      <c r="A10" s="52" t="s">
        <v>5</v>
      </c>
      <c r="B10" s="53">
        <v>0</v>
      </c>
      <c r="C10" s="54">
        <v>0</v>
      </c>
      <c r="D10" s="54">
        <f>ROUND(D9*B10,0)</f>
        <v>0</v>
      </c>
    </row>
    <row r="11" spans="1:9" ht="15" customHeight="1" x14ac:dyDescent="0.2">
      <c r="A11" s="50" t="s">
        <v>6</v>
      </c>
      <c r="B11" s="50"/>
      <c r="C11" s="55">
        <f>ROUND(C10+C9,0)</f>
        <v>0</v>
      </c>
      <c r="D11" s="55">
        <f>ROUND(D10+D9,0)</f>
        <v>0</v>
      </c>
    </row>
    <row r="12" spans="1:9" ht="20.25" customHeight="1" x14ac:dyDescent="0.2">
      <c r="A12" s="50" t="s">
        <v>7</v>
      </c>
      <c r="B12" s="50"/>
      <c r="C12" s="55">
        <f>ROUND(C11,0)</f>
        <v>0</v>
      </c>
      <c r="D12" s="55">
        <v>0</v>
      </c>
    </row>
    <row r="13" spans="1:9" ht="24" customHeight="1" x14ac:dyDescent="0.2">
      <c r="A13" s="52" t="s">
        <v>8</v>
      </c>
      <c r="B13" s="53">
        <v>0</v>
      </c>
      <c r="C13" s="54">
        <f>ROUND(C12*B13,0)</f>
        <v>0</v>
      </c>
      <c r="D13" s="54">
        <v>0</v>
      </c>
    </row>
    <row r="14" spans="1:9" ht="30.75" customHeight="1" x14ac:dyDescent="0.2">
      <c r="A14" s="50" t="s">
        <v>9</v>
      </c>
      <c r="B14" s="50"/>
      <c r="C14" s="55">
        <f>ROUND(C13+C12,0)</f>
        <v>0</v>
      </c>
      <c r="D14" s="55">
        <v>0</v>
      </c>
    </row>
    <row r="15" spans="1:9" ht="18.75" customHeight="1" x14ac:dyDescent="0.2">
      <c r="A15" s="52" t="s">
        <v>10</v>
      </c>
      <c r="B15" s="53">
        <v>0</v>
      </c>
      <c r="C15" s="54">
        <f>ROUND(C14*B15,0)</f>
        <v>0</v>
      </c>
      <c r="D15" s="54">
        <v>0</v>
      </c>
    </row>
    <row r="16" spans="1:9" ht="23.25" customHeight="1" x14ac:dyDescent="0.2">
      <c r="A16" s="50" t="s">
        <v>11</v>
      </c>
      <c r="B16" s="50"/>
      <c r="C16" s="55">
        <v>0</v>
      </c>
      <c r="D16" s="55">
        <f>ROUND(D11,0)</f>
        <v>0</v>
      </c>
    </row>
    <row r="17" spans="1:4" ht="18.75" customHeight="1" x14ac:dyDescent="0.2">
      <c r="A17" s="52" t="s">
        <v>12</v>
      </c>
      <c r="B17" s="53">
        <v>0</v>
      </c>
      <c r="C17" s="54">
        <v>0</v>
      </c>
      <c r="D17" s="54">
        <f>ROUND(D16*B17,0)</f>
        <v>0</v>
      </c>
    </row>
    <row r="18" spans="1:4" ht="20.25" customHeight="1" x14ac:dyDescent="0.2">
      <c r="A18" s="50" t="s">
        <v>13</v>
      </c>
      <c r="B18" s="50"/>
      <c r="C18" s="161">
        <f>ROUND(C15+C14+D16+D17,0)</f>
        <v>0</v>
      </c>
      <c r="D18" s="161"/>
    </row>
    <row r="19" spans="1:4" ht="27.75" customHeight="1" x14ac:dyDescent="0.2">
      <c r="A19" s="52" t="s">
        <v>14</v>
      </c>
      <c r="B19" s="53">
        <v>0.05</v>
      </c>
      <c r="C19" s="164">
        <f>ROUND(C18*B19,0)</f>
        <v>0</v>
      </c>
      <c r="D19" s="164"/>
    </row>
    <row r="20" spans="1:4" ht="33" customHeight="1" x14ac:dyDescent="0.2">
      <c r="A20" s="50" t="s">
        <v>15</v>
      </c>
      <c r="B20" s="50"/>
      <c r="C20" s="43"/>
      <c r="D20" s="43"/>
    </row>
    <row r="21" spans="1:4" ht="21.75" customHeight="1" x14ac:dyDescent="0.2">
      <c r="A21" s="50" t="s">
        <v>16</v>
      </c>
      <c r="B21" s="50"/>
      <c r="C21" s="161">
        <f>ROUND(C20+C18+C19+D20,0)</f>
        <v>0</v>
      </c>
      <c r="D21" s="161"/>
    </row>
    <row r="22" spans="1:4" x14ac:dyDescent="0.2">
      <c r="A22" s="52" t="s">
        <v>17</v>
      </c>
      <c r="B22" s="53">
        <v>0.27</v>
      </c>
      <c r="C22" s="161">
        <f>ROUND(C21*B22,0)</f>
        <v>0</v>
      </c>
      <c r="D22" s="161"/>
    </row>
    <row r="23" spans="1:4" ht="18.75" customHeight="1" x14ac:dyDescent="0.2">
      <c r="A23" s="56" t="s">
        <v>18</v>
      </c>
      <c r="B23" s="56"/>
      <c r="C23" s="162">
        <f>ROUND(C22+C21,0)</f>
        <v>0</v>
      </c>
      <c r="D23" s="162"/>
    </row>
    <row r="25" spans="1:4" x14ac:dyDescent="0.2">
      <c r="C25" s="72" t="s">
        <v>382</v>
      </c>
      <c r="D25" s="73">
        <v>43032</v>
      </c>
    </row>
  </sheetData>
  <mergeCells count="9">
    <mergeCell ref="A1:I1"/>
    <mergeCell ref="A2:I2"/>
    <mergeCell ref="A3:I3"/>
    <mergeCell ref="C23:D23"/>
    <mergeCell ref="A7:D7"/>
    <mergeCell ref="C18:D18"/>
    <mergeCell ref="C19:D19"/>
    <mergeCell ref="C21:D21"/>
    <mergeCell ref="C22:D2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E9" sqref="E9"/>
    </sheetView>
  </sheetViews>
  <sheetFormatPr defaultRowHeight="12.75" x14ac:dyDescent="0.2"/>
  <cols>
    <col min="2" max="2" width="27.5703125" customWidth="1"/>
    <col min="3" max="3" width="22.42578125" customWidth="1"/>
    <col min="4" max="4" width="37.7109375" customWidth="1"/>
  </cols>
  <sheetData>
    <row r="1" spans="1:4" x14ac:dyDescent="0.2">
      <c r="A1" s="47" t="s">
        <v>29</v>
      </c>
      <c r="B1" s="47" t="s">
        <v>0</v>
      </c>
      <c r="C1" s="49" t="s">
        <v>1</v>
      </c>
      <c r="D1" s="49" t="s">
        <v>2</v>
      </c>
    </row>
    <row r="2" spans="1:4" ht="32.25" customHeight="1" x14ac:dyDescent="0.2">
      <c r="A2" s="50" t="s">
        <v>383</v>
      </c>
      <c r="B2" s="50" t="s">
        <v>384</v>
      </c>
      <c r="C2" s="55">
        <f>ROUND('54 elektromos 71'!J27,0)</f>
        <v>0</v>
      </c>
      <c r="D2" s="55">
        <f>ROUND('54 elektromos 71'!K27,0)</f>
        <v>0</v>
      </c>
    </row>
    <row r="3" spans="1:4" ht="14.25" x14ac:dyDescent="0.2">
      <c r="A3" s="56"/>
      <c r="B3" s="56" t="s">
        <v>40</v>
      </c>
      <c r="C3" s="63">
        <f>ROUND(SUM(C2:C2),0)</f>
        <v>0</v>
      </c>
      <c r="D3" s="63">
        <f>ROUND(SUM(D2:D2),0)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8" sqref="D8"/>
    </sheetView>
  </sheetViews>
  <sheetFormatPr defaultRowHeight="12.75" x14ac:dyDescent="0.2"/>
  <cols>
    <col min="2" max="2" width="19.7109375" customWidth="1"/>
    <col min="3" max="3" width="16.85546875" customWidth="1"/>
    <col min="4" max="4" width="15.85546875" customWidth="1"/>
  </cols>
  <sheetData>
    <row r="1" spans="1:4" x14ac:dyDescent="0.2">
      <c r="A1" s="33" t="s">
        <v>29</v>
      </c>
      <c r="B1" s="33" t="s">
        <v>0</v>
      </c>
      <c r="C1" s="40" t="s">
        <v>1</v>
      </c>
      <c r="D1" s="40" t="s">
        <v>2</v>
      </c>
    </row>
    <row r="2" spans="1:4" ht="34.5" customHeight="1" x14ac:dyDescent="0.2">
      <c r="A2" s="35" t="s">
        <v>30</v>
      </c>
      <c r="B2" s="35" t="s">
        <v>31</v>
      </c>
      <c r="C2" s="41">
        <f>'54 fűtés 54'!J3</f>
        <v>0</v>
      </c>
      <c r="D2" s="41">
        <f>'54 fűtés 54'!K2</f>
        <v>0</v>
      </c>
    </row>
    <row r="3" spans="1:4" ht="43.5" customHeight="1" x14ac:dyDescent="0.2">
      <c r="A3" s="35" t="s">
        <v>32</v>
      </c>
      <c r="B3" s="35" t="s">
        <v>33</v>
      </c>
      <c r="C3" s="41">
        <f>'54 fűtés 80'!J8</f>
        <v>0</v>
      </c>
      <c r="D3" s="41">
        <f>'54 fűtés 80'!K8</f>
        <v>0</v>
      </c>
    </row>
    <row r="4" spans="1:4" ht="31.5" customHeight="1" x14ac:dyDescent="0.2">
      <c r="A4" s="35" t="s">
        <v>34</v>
      </c>
      <c r="B4" s="35" t="s">
        <v>35</v>
      </c>
      <c r="C4" s="41">
        <f>'54 fűtés 81'!J11</f>
        <v>0</v>
      </c>
      <c r="D4" s="41">
        <f>'54 fűtés 81'!K11</f>
        <v>0</v>
      </c>
    </row>
    <row r="5" spans="1:4" ht="48.75" customHeight="1" x14ac:dyDescent="0.2">
      <c r="A5" s="35" t="s">
        <v>36</v>
      </c>
      <c r="B5" s="35" t="s">
        <v>37</v>
      </c>
      <c r="C5" s="41">
        <f>'54 fűtés 82'!J67</f>
        <v>0</v>
      </c>
      <c r="D5" s="41">
        <f>'54 fűtés 82'!K67</f>
        <v>0</v>
      </c>
    </row>
    <row r="6" spans="1:4" ht="24.75" customHeight="1" x14ac:dyDescent="0.2">
      <c r="A6" s="35" t="s">
        <v>38</v>
      </c>
      <c r="B6" s="35" t="s">
        <v>39</v>
      </c>
      <c r="C6" s="41">
        <f>'54 fűtés 83'!J3</f>
        <v>0</v>
      </c>
      <c r="D6" s="41">
        <f>'54 fűtés 83'!K3</f>
        <v>0</v>
      </c>
    </row>
    <row r="7" spans="1:4" ht="14.25" x14ac:dyDescent="0.2">
      <c r="A7" s="38"/>
      <c r="B7" s="38" t="s">
        <v>40</v>
      </c>
      <c r="C7" s="42">
        <f>SUM(C2:C6)</f>
        <v>0</v>
      </c>
      <c r="D7" s="42">
        <f>SUM(D2:D6)</f>
        <v>0</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16" workbookViewId="0">
      <selection activeCell="H26" sqref="H26"/>
    </sheetView>
  </sheetViews>
  <sheetFormatPr defaultRowHeight="12.75" x14ac:dyDescent="0.2"/>
  <cols>
    <col min="2" max="2" width="13" customWidth="1"/>
    <col min="3" max="3" width="35.85546875" customWidth="1"/>
    <col min="8" max="8" width="11.42578125" customWidth="1"/>
  </cols>
  <sheetData>
    <row r="1" spans="1:13" ht="25.5" x14ac:dyDescent="0.2">
      <c r="A1" s="47" t="s">
        <v>29</v>
      </c>
      <c r="B1" s="47" t="s">
        <v>41</v>
      </c>
      <c r="C1" s="47" t="s">
        <v>42</v>
      </c>
      <c r="D1" s="48" t="s">
        <v>43</v>
      </c>
      <c r="E1" s="48" t="s">
        <v>44</v>
      </c>
      <c r="F1" s="48" t="s">
        <v>45</v>
      </c>
      <c r="G1" s="49" t="s">
        <v>46</v>
      </c>
      <c r="H1" s="49" t="s">
        <v>47</v>
      </c>
      <c r="I1" s="49" t="s">
        <v>48</v>
      </c>
      <c r="J1" s="49" t="s">
        <v>49</v>
      </c>
      <c r="K1" s="49" t="s">
        <v>50</v>
      </c>
      <c r="L1" s="48" t="s">
        <v>51</v>
      </c>
      <c r="M1" s="48" t="s">
        <v>52</v>
      </c>
    </row>
    <row r="2" spans="1:13" ht="52.5" customHeight="1" x14ac:dyDescent="0.2">
      <c r="A2" s="50">
        <v>1</v>
      </c>
      <c r="B2" s="62" t="s">
        <v>385</v>
      </c>
      <c r="C2" s="50" t="s">
        <v>386</v>
      </c>
      <c r="D2" s="62">
        <v>1</v>
      </c>
      <c r="E2" s="50" t="s">
        <v>387</v>
      </c>
      <c r="F2" s="50">
        <v>20</v>
      </c>
      <c r="G2" s="55">
        <v>0</v>
      </c>
      <c r="H2" s="55">
        <v>0</v>
      </c>
      <c r="I2" s="55">
        <v>0</v>
      </c>
      <c r="J2" s="51">
        <f t="shared" ref="J2:J26" si="0">ROUND(G2*D2,0)</f>
        <v>0</v>
      </c>
      <c r="K2" s="51">
        <f t="shared" ref="K2:K26" si="1">ROUND((H2+I2)*D2,0)</f>
        <v>0</v>
      </c>
      <c r="L2" s="59"/>
      <c r="M2" s="59"/>
    </row>
    <row r="3" spans="1:13" ht="51.75" customHeight="1" x14ac:dyDescent="0.2">
      <c r="A3" s="50">
        <v>2</v>
      </c>
      <c r="B3" s="62" t="s">
        <v>388</v>
      </c>
      <c r="C3" s="50" t="s">
        <v>389</v>
      </c>
      <c r="D3" s="62">
        <v>110</v>
      </c>
      <c r="E3" s="50" t="s">
        <v>55</v>
      </c>
      <c r="F3" s="50">
        <v>0.02</v>
      </c>
      <c r="G3" s="55">
        <v>0</v>
      </c>
      <c r="H3" s="55">
        <v>0</v>
      </c>
      <c r="I3" s="55">
        <v>0</v>
      </c>
      <c r="J3" s="51">
        <f t="shared" si="0"/>
        <v>0</v>
      </c>
      <c r="K3" s="51">
        <f t="shared" si="1"/>
        <v>0</v>
      </c>
      <c r="L3" s="59"/>
      <c r="M3" s="59"/>
    </row>
    <row r="4" spans="1:13" ht="74.25" customHeight="1" x14ac:dyDescent="0.2">
      <c r="A4" s="50">
        <v>3</v>
      </c>
      <c r="B4" s="62" t="s">
        <v>388</v>
      </c>
      <c r="C4" s="50" t="s">
        <v>390</v>
      </c>
      <c r="D4" s="62">
        <v>60</v>
      </c>
      <c r="E4" s="50" t="s">
        <v>55</v>
      </c>
      <c r="F4" s="50">
        <v>0.03</v>
      </c>
      <c r="G4" s="55">
        <v>0</v>
      </c>
      <c r="H4" s="55">
        <v>0</v>
      </c>
      <c r="I4" s="55">
        <v>0</v>
      </c>
      <c r="J4" s="51">
        <f t="shared" si="0"/>
        <v>0</v>
      </c>
      <c r="K4" s="51">
        <f t="shared" si="1"/>
        <v>0</v>
      </c>
      <c r="L4" s="59"/>
      <c r="M4" s="59"/>
    </row>
    <row r="5" spans="1:13" ht="98.25" customHeight="1" x14ac:dyDescent="0.2">
      <c r="A5" s="50">
        <v>4</v>
      </c>
      <c r="B5" s="62" t="s">
        <v>391</v>
      </c>
      <c r="C5" s="50" t="s">
        <v>392</v>
      </c>
      <c r="D5" s="62">
        <v>240</v>
      </c>
      <c r="E5" s="50" t="s">
        <v>55</v>
      </c>
      <c r="F5" s="50">
        <v>0.05</v>
      </c>
      <c r="G5" s="55">
        <v>0</v>
      </c>
      <c r="H5" s="55">
        <v>0</v>
      </c>
      <c r="I5" s="55">
        <v>0</v>
      </c>
      <c r="J5" s="51">
        <f t="shared" si="0"/>
        <v>0</v>
      </c>
      <c r="K5" s="51">
        <f t="shared" si="1"/>
        <v>0</v>
      </c>
      <c r="L5" s="59"/>
      <c r="M5" s="59"/>
    </row>
    <row r="6" spans="1:13" ht="93" customHeight="1" x14ac:dyDescent="0.2">
      <c r="A6" s="50">
        <v>5</v>
      </c>
      <c r="B6" s="62" t="s">
        <v>391</v>
      </c>
      <c r="C6" s="50" t="s">
        <v>393</v>
      </c>
      <c r="D6" s="62">
        <v>80</v>
      </c>
      <c r="E6" s="50" t="s">
        <v>55</v>
      </c>
      <c r="F6" s="50">
        <v>0.05</v>
      </c>
      <c r="G6" s="55">
        <v>0</v>
      </c>
      <c r="H6" s="55">
        <v>0</v>
      </c>
      <c r="I6" s="55">
        <v>0</v>
      </c>
      <c r="J6" s="51">
        <f t="shared" si="0"/>
        <v>0</v>
      </c>
      <c r="K6" s="51">
        <f t="shared" si="1"/>
        <v>0</v>
      </c>
      <c r="L6" s="59"/>
      <c r="M6" s="59"/>
    </row>
    <row r="7" spans="1:13" ht="97.5" customHeight="1" x14ac:dyDescent="0.2">
      <c r="A7" s="50">
        <v>6</v>
      </c>
      <c r="B7" s="62" t="s">
        <v>391</v>
      </c>
      <c r="C7" s="50" t="s">
        <v>394</v>
      </c>
      <c r="D7" s="62">
        <v>170</v>
      </c>
      <c r="E7" s="50" t="s">
        <v>55</v>
      </c>
      <c r="F7" s="50">
        <v>0.04</v>
      </c>
      <c r="G7" s="55">
        <v>0</v>
      </c>
      <c r="H7" s="55">
        <v>0</v>
      </c>
      <c r="I7" s="55">
        <v>0</v>
      </c>
      <c r="J7" s="51">
        <f t="shared" si="0"/>
        <v>0</v>
      </c>
      <c r="K7" s="51">
        <f t="shared" si="1"/>
        <v>0</v>
      </c>
      <c r="L7" s="59"/>
      <c r="M7" s="59"/>
    </row>
    <row r="8" spans="1:13" ht="107.25" customHeight="1" x14ac:dyDescent="0.2">
      <c r="A8" s="50">
        <v>7</v>
      </c>
      <c r="B8" s="62" t="s">
        <v>391</v>
      </c>
      <c r="C8" s="50" t="s">
        <v>395</v>
      </c>
      <c r="D8" s="62">
        <v>140</v>
      </c>
      <c r="E8" s="50" t="s">
        <v>55</v>
      </c>
      <c r="F8" s="50">
        <v>0.04</v>
      </c>
      <c r="G8" s="55">
        <v>0</v>
      </c>
      <c r="H8" s="55">
        <v>0</v>
      </c>
      <c r="I8" s="55">
        <v>0</v>
      </c>
      <c r="J8" s="51">
        <f t="shared" si="0"/>
        <v>0</v>
      </c>
      <c r="K8" s="51">
        <f t="shared" si="1"/>
        <v>0</v>
      </c>
      <c r="L8" s="59"/>
      <c r="M8" s="59"/>
    </row>
    <row r="9" spans="1:13" ht="102" x14ac:dyDescent="0.2">
      <c r="A9" s="50">
        <v>8</v>
      </c>
      <c r="B9" s="62" t="s">
        <v>391</v>
      </c>
      <c r="C9" s="50" t="s">
        <v>396</v>
      </c>
      <c r="D9" s="62">
        <v>9</v>
      </c>
      <c r="E9" s="50" t="s">
        <v>55</v>
      </c>
      <c r="F9" s="50">
        <v>0.12</v>
      </c>
      <c r="G9" s="55">
        <v>0</v>
      </c>
      <c r="H9" s="55">
        <v>0</v>
      </c>
      <c r="I9" s="55">
        <v>0</v>
      </c>
      <c r="J9" s="51">
        <f t="shared" si="0"/>
        <v>0</v>
      </c>
      <c r="K9" s="51">
        <f t="shared" si="1"/>
        <v>0</v>
      </c>
      <c r="L9" s="59"/>
      <c r="M9" s="59"/>
    </row>
    <row r="10" spans="1:13" ht="67.5" customHeight="1" x14ac:dyDescent="0.2">
      <c r="A10" s="50">
        <v>9</v>
      </c>
      <c r="B10" s="62" t="s">
        <v>397</v>
      </c>
      <c r="C10" s="50" t="s">
        <v>398</v>
      </c>
      <c r="D10" s="62">
        <v>30</v>
      </c>
      <c r="E10" s="50" t="s">
        <v>55</v>
      </c>
      <c r="F10" s="50">
        <v>0.22</v>
      </c>
      <c r="G10" s="55">
        <v>0</v>
      </c>
      <c r="H10" s="55">
        <v>0</v>
      </c>
      <c r="I10" s="55">
        <v>0</v>
      </c>
      <c r="J10" s="51">
        <f t="shared" si="0"/>
        <v>0</v>
      </c>
      <c r="K10" s="51">
        <f t="shared" si="1"/>
        <v>0</v>
      </c>
      <c r="L10" s="59"/>
      <c r="M10" s="59"/>
    </row>
    <row r="11" spans="1:13" ht="66.75" customHeight="1" x14ac:dyDescent="0.2">
      <c r="A11" s="50">
        <v>10</v>
      </c>
      <c r="B11" s="62" t="s">
        <v>399</v>
      </c>
      <c r="C11" s="50" t="s">
        <v>400</v>
      </c>
      <c r="D11" s="62">
        <v>1</v>
      </c>
      <c r="E11" s="50" t="s">
        <v>387</v>
      </c>
      <c r="F11" s="50">
        <v>12.67</v>
      </c>
      <c r="G11" s="55">
        <v>0</v>
      </c>
      <c r="H11" s="55">
        <v>0</v>
      </c>
      <c r="I11" s="55">
        <v>0</v>
      </c>
      <c r="J11" s="51">
        <f t="shared" si="0"/>
        <v>0</v>
      </c>
      <c r="K11" s="51">
        <f t="shared" si="1"/>
        <v>0</v>
      </c>
      <c r="L11" s="59"/>
      <c r="M11" s="59"/>
    </row>
    <row r="12" spans="1:13" ht="36" customHeight="1" x14ac:dyDescent="0.2">
      <c r="A12" s="50">
        <v>11</v>
      </c>
      <c r="B12" s="62" t="s">
        <v>401</v>
      </c>
      <c r="C12" s="50" t="s">
        <v>402</v>
      </c>
      <c r="D12" s="62">
        <v>1</v>
      </c>
      <c r="E12" s="50" t="s">
        <v>387</v>
      </c>
      <c r="F12" s="50">
        <v>2.73</v>
      </c>
      <c r="G12" s="55">
        <v>0</v>
      </c>
      <c r="H12" s="55">
        <v>0</v>
      </c>
      <c r="I12" s="55">
        <v>0</v>
      </c>
      <c r="J12" s="51">
        <f t="shared" si="0"/>
        <v>0</v>
      </c>
      <c r="K12" s="51">
        <f t="shared" si="1"/>
        <v>0</v>
      </c>
      <c r="L12" s="59"/>
      <c r="M12" s="59"/>
    </row>
    <row r="13" spans="1:13" ht="42.75" customHeight="1" x14ac:dyDescent="0.2">
      <c r="A13" s="50">
        <v>12</v>
      </c>
      <c r="B13" s="62" t="s">
        <v>403</v>
      </c>
      <c r="C13" s="50" t="s">
        <v>404</v>
      </c>
      <c r="D13" s="62">
        <v>6</v>
      </c>
      <c r="E13" s="50" t="s">
        <v>96</v>
      </c>
      <c r="F13" s="50">
        <v>1.2</v>
      </c>
      <c r="G13" s="55">
        <v>0</v>
      </c>
      <c r="H13" s="55">
        <v>0</v>
      </c>
      <c r="I13" s="55">
        <v>0</v>
      </c>
      <c r="J13" s="51">
        <f t="shared" si="0"/>
        <v>0</v>
      </c>
      <c r="K13" s="51">
        <f t="shared" si="1"/>
        <v>0</v>
      </c>
      <c r="L13" s="59"/>
      <c r="M13" s="59"/>
    </row>
    <row r="14" spans="1:13" ht="50.25" customHeight="1" x14ac:dyDescent="0.2">
      <c r="A14" s="50">
        <v>13</v>
      </c>
      <c r="B14" s="62" t="s">
        <v>403</v>
      </c>
      <c r="C14" s="50" t="s">
        <v>405</v>
      </c>
      <c r="D14" s="62">
        <v>2</v>
      </c>
      <c r="E14" s="50" t="s">
        <v>96</v>
      </c>
      <c r="F14" s="50">
        <v>0.77</v>
      </c>
      <c r="G14" s="55">
        <v>0</v>
      </c>
      <c r="H14" s="55">
        <v>0</v>
      </c>
      <c r="I14" s="55">
        <v>0</v>
      </c>
      <c r="J14" s="51">
        <f t="shared" si="0"/>
        <v>0</v>
      </c>
      <c r="K14" s="51">
        <f t="shared" si="1"/>
        <v>0</v>
      </c>
      <c r="L14" s="59"/>
      <c r="M14" s="59"/>
    </row>
    <row r="15" spans="1:13" ht="37.5" customHeight="1" x14ac:dyDescent="0.2">
      <c r="A15" s="50">
        <v>14</v>
      </c>
      <c r="B15" s="62" t="s">
        <v>403</v>
      </c>
      <c r="C15" s="50" t="s">
        <v>406</v>
      </c>
      <c r="D15" s="62">
        <v>2</v>
      </c>
      <c r="E15" s="50" t="s">
        <v>96</v>
      </c>
      <c r="F15" s="50">
        <v>0.08</v>
      </c>
      <c r="G15" s="55">
        <v>0</v>
      </c>
      <c r="H15" s="55">
        <v>0</v>
      </c>
      <c r="I15" s="55">
        <v>0</v>
      </c>
      <c r="J15" s="51">
        <f t="shared" si="0"/>
        <v>0</v>
      </c>
      <c r="K15" s="51">
        <f t="shared" si="1"/>
        <v>0</v>
      </c>
      <c r="L15" s="59"/>
      <c r="M15" s="59"/>
    </row>
    <row r="16" spans="1:13" ht="33.75" customHeight="1" x14ac:dyDescent="0.2">
      <c r="A16" s="50">
        <v>15</v>
      </c>
      <c r="B16" s="62" t="s">
        <v>403</v>
      </c>
      <c r="C16" s="50" t="s">
        <v>407</v>
      </c>
      <c r="D16" s="62">
        <v>7</v>
      </c>
      <c r="E16" s="50" t="s">
        <v>96</v>
      </c>
      <c r="F16" s="50">
        <v>0.08</v>
      </c>
      <c r="G16" s="55">
        <v>0</v>
      </c>
      <c r="H16" s="55">
        <v>0</v>
      </c>
      <c r="I16" s="55">
        <v>0</v>
      </c>
      <c r="J16" s="51">
        <f t="shared" si="0"/>
        <v>0</v>
      </c>
      <c r="K16" s="51">
        <f t="shared" si="1"/>
        <v>0</v>
      </c>
      <c r="L16" s="59"/>
      <c r="M16" s="59"/>
    </row>
    <row r="17" spans="1:13" ht="44.25" customHeight="1" x14ac:dyDescent="0.2">
      <c r="A17" s="50">
        <v>16</v>
      </c>
      <c r="B17" s="62" t="s">
        <v>403</v>
      </c>
      <c r="C17" s="50" t="s">
        <v>408</v>
      </c>
      <c r="D17" s="62">
        <v>8</v>
      </c>
      <c r="E17" s="50" t="s">
        <v>96</v>
      </c>
      <c r="F17" s="50">
        <v>0.31</v>
      </c>
      <c r="G17" s="55">
        <v>0</v>
      </c>
      <c r="H17" s="55">
        <v>0</v>
      </c>
      <c r="I17" s="55">
        <v>0</v>
      </c>
      <c r="J17" s="51">
        <f t="shared" si="0"/>
        <v>0</v>
      </c>
      <c r="K17" s="51">
        <f t="shared" si="1"/>
        <v>0</v>
      </c>
      <c r="L17" s="59"/>
      <c r="M17" s="59"/>
    </row>
    <row r="18" spans="1:13" ht="46.5" customHeight="1" x14ac:dyDescent="0.2">
      <c r="A18" s="50">
        <v>17</v>
      </c>
      <c r="B18" s="62" t="s">
        <v>403</v>
      </c>
      <c r="C18" s="50" t="s">
        <v>409</v>
      </c>
      <c r="D18" s="62">
        <v>3</v>
      </c>
      <c r="E18" s="50" t="s">
        <v>96</v>
      </c>
      <c r="F18" s="50">
        <v>0.4</v>
      </c>
      <c r="G18" s="55">
        <v>0</v>
      </c>
      <c r="H18" s="55">
        <v>0</v>
      </c>
      <c r="I18" s="55">
        <v>0</v>
      </c>
      <c r="J18" s="51">
        <f t="shared" si="0"/>
        <v>0</v>
      </c>
      <c r="K18" s="51">
        <f t="shared" si="1"/>
        <v>0</v>
      </c>
      <c r="L18" s="59"/>
      <c r="M18" s="59"/>
    </row>
    <row r="19" spans="1:13" ht="57" customHeight="1" x14ac:dyDescent="0.2">
      <c r="A19" s="50">
        <v>18</v>
      </c>
      <c r="B19" s="62" t="s">
        <v>410</v>
      </c>
      <c r="C19" s="50" t="s">
        <v>411</v>
      </c>
      <c r="D19" s="62">
        <v>1</v>
      </c>
      <c r="E19" s="50" t="s">
        <v>387</v>
      </c>
      <c r="F19" s="50">
        <v>10.67</v>
      </c>
      <c r="G19" s="55">
        <v>0</v>
      </c>
      <c r="H19" s="55">
        <v>0</v>
      </c>
      <c r="I19" s="55">
        <v>0</v>
      </c>
      <c r="J19" s="51">
        <f t="shared" si="0"/>
        <v>0</v>
      </c>
      <c r="K19" s="51">
        <f t="shared" si="1"/>
        <v>0</v>
      </c>
      <c r="L19" s="59"/>
      <c r="M19" s="59"/>
    </row>
    <row r="20" spans="1:13" ht="25.5" x14ac:dyDescent="0.2">
      <c r="A20" s="50">
        <v>19</v>
      </c>
      <c r="B20" s="62" t="s">
        <v>410</v>
      </c>
      <c r="C20" s="50" t="s">
        <v>412</v>
      </c>
      <c r="D20" s="62">
        <v>2</v>
      </c>
      <c r="E20" s="50" t="s">
        <v>387</v>
      </c>
      <c r="F20" s="50">
        <v>3.13</v>
      </c>
      <c r="G20" s="55">
        <v>0</v>
      </c>
      <c r="H20" s="55">
        <v>0</v>
      </c>
      <c r="I20" s="55">
        <v>0</v>
      </c>
      <c r="J20" s="51">
        <f t="shared" si="0"/>
        <v>0</v>
      </c>
      <c r="K20" s="51">
        <f t="shared" si="1"/>
        <v>0</v>
      </c>
      <c r="L20" s="59"/>
      <c r="M20" s="59"/>
    </row>
    <row r="21" spans="1:13" ht="25.5" x14ac:dyDescent="0.2">
      <c r="A21" s="50">
        <v>20</v>
      </c>
      <c r="B21" s="62" t="s">
        <v>410</v>
      </c>
      <c r="C21" s="50" t="s">
        <v>413</v>
      </c>
      <c r="D21" s="62">
        <v>1</v>
      </c>
      <c r="E21" s="50" t="s">
        <v>387</v>
      </c>
      <c r="F21" s="50">
        <v>20</v>
      </c>
      <c r="G21" s="55">
        <v>0</v>
      </c>
      <c r="H21" s="55">
        <v>0</v>
      </c>
      <c r="I21" s="55">
        <v>0</v>
      </c>
      <c r="J21" s="51">
        <f t="shared" si="0"/>
        <v>0</v>
      </c>
      <c r="K21" s="51">
        <f t="shared" si="1"/>
        <v>0</v>
      </c>
      <c r="L21" s="59"/>
      <c r="M21" s="59"/>
    </row>
    <row r="22" spans="1:13" ht="87.75" customHeight="1" x14ac:dyDescent="0.2">
      <c r="A22" s="50">
        <v>21</v>
      </c>
      <c r="B22" s="62" t="s">
        <v>414</v>
      </c>
      <c r="C22" s="50" t="s">
        <v>415</v>
      </c>
      <c r="D22" s="62">
        <v>10</v>
      </c>
      <c r="E22" s="50" t="s">
        <v>55</v>
      </c>
      <c r="F22" s="50">
        <v>0.08</v>
      </c>
      <c r="G22" s="55">
        <v>0</v>
      </c>
      <c r="H22" s="55">
        <v>0</v>
      </c>
      <c r="I22" s="55">
        <v>0</v>
      </c>
      <c r="J22" s="51">
        <f t="shared" si="0"/>
        <v>0</v>
      </c>
      <c r="K22" s="51">
        <f t="shared" si="1"/>
        <v>0</v>
      </c>
      <c r="L22" s="59"/>
      <c r="M22" s="59"/>
    </row>
    <row r="23" spans="1:13" ht="60" customHeight="1" x14ac:dyDescent="0.2">
      <c r="A23" s="50">
        <v>22</v>
      </c>
      <c r="B23" s="62" t="s">
        <v>416</v>
      </c>
      <c r="C23" s="50" t="s">
        <v>417</v>
      </c>
      <c r="D23" s="62">
        <v>86</v>
      </c>
      <c r="E23" s="50" t="s">
        <v>96</v>
      </c>
      <c r="F23" s="50">
        <v>0.04</v>
      </c>
      <c r="G23" s="55">
        <v>0</v>
      </c>
      <c r="H23" s="55">
        <v>0</v>
      </c>
      <c r="I23" s="55">
        <v>0</v>
      </c>
      <c r="J23" s="51">
        <f t="shared" si="0"/>
        <v>0</v>
      </c>
      <c r="K23" s="51">
        <f t="shared" si="1"/>
        <v>0</v>
      </c>
      <c r="L23" s="59"/>
      <c r="M23" s="59"/>
    </row>
    <row r="24" spans="1:13" ht="46.5" customHeight="1" x14ac:dyDescent="0.2">
      <c r="A24" s="50">
        <v>23</v>
      </c>
      <c r="B24" s="62" t="s">
        <v>418</v>
      </c>
      <c r="C24" s="50" t="s">
        <v>419</v>
      </c>
      <c r="D24" s="62">
        <v>1</v>
      </c>
      <c r="E24" s="50" t="s">
        <v>96</v>
      </c>
      <c r="F24" s="50">
        <v>1.73</v>
      </c>
      <c r="G24" s="55">
        <v>0</v>
      </c>
      <c r="H24" s="55">
        <v>0</v>
      </c>
      <c r="I24" s="55">
        <v>0</v>
      </c>
      <c r="J24" s="51">
        <f t="shared" si="0"/>
        <v>0</v>
      </c>
      <c r="K24" s="51">
        <f t="shared" si="1"/>
        <v>0</v>
      </c>
      <c r="L24" s="59"/>
      <c r="M24" s="59"/>
    </row>
    <row r="25" spans="1:13" ht="42" customHeight="1" x14ac:dyDescent="0.2">
      <c r="A25" s="50">
        <v>24</v>
      </c>
      <c r="B25" s="62" t="s">
        <v>420</v>
      </c>
      <c r="C25" s="50" t="s">
        <v>421</v>
      </c>
      <c r="D25" s="62">
        <v>18</v>
      </c>
      <c r="E25" s="50" t="s">
        <v>96</v>
      </c>
      <c r="F25" s="50">
        <v>0.63</v>
      </c>
      <c r="G25" s="55">
        <v>0</v>
      </c>
      <c r="H25" s="55">
        <v>0</v>
      </c>
      <c r="I25" s="55">
        <v>0</v>
      </c>
      <c r="J25" s="51">
        <f t="shared" si="0"/>
        <v>0</v>
      </c>
      <c r="K25" s="51">
        <f t="shared" si="1"/>
        <v>0</v>
      </c>
      <c r="L25" s="59"/>
      <c r="M25" s="59"/>
    </row>
    <row r="26" spans="1:13" ht="42.75" customHeight="1" x14ac:dyDescent="0.2">
      <c r="A26" s="50">
        <v>25</v>
      </c>
      <c r="B26" s="62" t="s">
        <v>422</v>
      </c>
      <c r="C26" s="50" t="s">
        <v>423</v>
      </c>
      <c r="D26" s="62">
        <v>1</v>
      </c>
      <c r="E26" s="50" t="s">
        <v>387</v>
      </c>
      <c r="F26" s="50">
        <v>44.67</v>
      </c>
      <c r="G26" s="55">
        <v>0</v>
      </c>
      <c r="H26" s="55">
        <v>0</v>
      </c>
      <c r="I26" s="55">
        <v>0</v>
      </c>
      <c r="J26" s="51">
        <f t="shared" si="0"/>
        <v>0</v>
      </c>
      <c r="K26" s="51">
        <f t="shared" si="1"/>
        <v>0</v>
      </c>
      <c r="L26" s="59"/>
      <c r="M26" s="59"/>
    </row>
    <row r="27" spans="1:13" ht="30.75" customHeight="1" x14ac:dyDescent="0.2">
      <c r="A27" s="56"/>
      <c r="B27" s="56"/>
      <c r="C27" s="56" t="s">
        <v>57</v>
      </c>
      <c r="D27" s="56"/>
      <c r="E27" s="56"/>
      <c r="F27" s="56"/>
      <c r="G27" s="63"/>
      <c r="H27" s="63"/>
      <c r="I27" s="63"/>
      <c r="J27" s="64">
        <f>ROUND(SUM(J2:J26),0)</f>
        <v>0</v>
      </c>
      <c r="K27" s="64">
        <f>ROUND(SUM(K2:K26),0)</f>
        <v>0</v>
      </c>
      <c r="L27" s="56"/>
      <c r="M27" s="56"/>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4" zoomScaleNormal="100" workbookViewId="0">
      <selection activeCell="G24" sqref="G24"/>
    </sheetView>
  </sheetViews>
  <sheetFormatPr defaultRowHeight="12.75" x14ac:dyDescent="0.2"/>
  <cols>
    <col min="1" max="1" width="22" customWidth="1"/>
    <col min="2" max="2" width="17.28515625" customWidth="1"/>
    <col min="3" max="3" width="12.42578125" customWidth="1"/>
    <col min="4" max="4" width="16.7109375" customWidth="1"/>
  </cols>
  <sheetData>
    <row r="1" spans="1:9" x14ac:dyDescent="0.2">
      <c r="A1" s="155" t="s">
        <v>272</v>
      </c>
      <c r="B1" s="155"/>
      <c r="C1" s="155"/>
      <c r="D1" s="155"/>
      <c r="E1" s="155"/>
      <c r="F1" s="155"/>
      <c r="G1" s="155"/>
      <c r="H1" s="155"/>
      <c r="I1" s="155"/>
    </row>
    <row r="2" spans="1:9" x14ac:dyDescent="0.2">
      <c r="A2" s="155" t="s">
        <v>28</v>
      </c>
      <c r="B2" s="155"/>
      <c r="C2" s="155"/>
      <c r="D2" s="155"/>
      <c r="E2" s="155"/>
      <c r="F2" s="155"/>
      <c r="G2" s="155"/>
      <c r="H2" s="155"/>
      <c r="I2" s="155"/>
    </row>
    <row r="3" spans="1:9" x14ac:dyDescent="0.2">
      <c r="A3" s="156" t="s">
        <v>24</v>
      </c>
      <c r="B3" s="156"/>
      <c r="C3" s="156"/>
      <c r="D3" s="156"/>
      <c r="E3" s="156"/>
      <c r="F3" s="156"/>
      <c r="G3" s="156"/>
      <c r="H3" s="156"/>
      <c r="I3" s="156"/>
    </row>
    <row r="4" spans="1:9" s="102" customFormat="1" ht="89.25" x14ac:dyDescent="0.2">
      <c r="A4" s="74" t="s">
        <v>424</v>
      </c>
      <c r="B4" s="113"/>
      <c r="C4" s="113"/>
      <c r="D4" s="113"/>
      <c r="E4" s="113"/>
      <c r="F4" s="113"/>
      <c r="G4" s="113"/>
      <c r="H4" s="113"/>
      <c r="I4" s="113"/>
    </row>
    <row r="5" spans="1:9" s="102" customFormat="1" ht="63.75" x14ac:dyDescent="0.2">
      <c r="A5" s="71" t="s">
        <v>381</v>
      </c>
      <c r="B5" s="113"/>
      <c r="C5" s="113"/>
      <c r="D5" s="113"/>
      <c r="E5" s="113"/>
      <c r="F5" s="113"/>
      <c r="G5" s="113"/>
      <c r="H5" s="113"/>
      <c r="I5" s="113"/>
    </row>
    <row r="6" spans="1:9" x14ac:dyDescent="0.2">
      <c r="A6" s="75"/>
      <c r="B6" s="75"/>
      <c r="C6" s="75"/>
      <c r="D6" s="75"/>
      <c r="E6" s="75"/>
      <c r="F6" s="75"/>
      <c r="G6" s="75"/>
      <c r="H6" s="75"/>
      <c r="I6" s="75"/>
    </row>
    <row r="7" spans="1:9" ht="18.75" customHeight="1" x14ac:dyDescent="0.2">
      <c r="A7" s="160" t="s">
        <v>3</v>
      </c>
      <c r="B7" s="160"/>
      <c r="C7" s="160"/>
      <c r="D7" s="160"/>
      <c r="E7" s="75"/>
      <c r="F7" s="75"/>
      <c r="G7" s="75"/>
      <c r="H7" s="75"/>
      <c r="I7" s="75"/>
    </row>
    <row r="8" spans="1:9" ht="25.5" customHeight="1" x14ac:dyDescent="0.2">
      <c r="A8" s="33" t="s">
        <v>0</v>
      </c>
      <c r="B8" s="34"/>
      <c r="C8" s="34" t="s">
        <v>1</v>
      </c>
      <c r="D8" s="34" t="s">
        <v>2</v>
      </c>
      <c r="E8" s="75"/>
      <c r="F8" s="75"/>
      <c r="G8" s="75"/>
      <c r="H8" s="75"/>
      <c r="I8" s="75"/>
    </row>
    <row r="9" spans="1:9" ht="51" customHeight="1" x14ac:dyDescent="0.2">
      <c r="A9" s="35" t="s">
        <v>4</v>
      </c>
      <c r="B9" s="35"/>
      <c r="C9" s="44">
        <f>ROUND('54 organizáció 00'!C5,0)</f>
        <v>0</v>
      </c>
      <c r="D9" s="44">
        <f>ROUND('54 organizáció 00'!D5,0)</f>
        <v>0</v>
      </c>
      <c r="E9" s="75"/>
      <c r="F9" s="75"/>
      <c r="G9" s="75"/>
      <c r="H9" s="75"/>
      <c r="I9" s="75"/>
    </row>
    <row r="10" spans="1:9" ht="38.25" customHeight="1" x14ac:dyDescent="0.2">
      <c r="A10" s="31" t="s">
        <v>5</v>
      </c>
      <c r="B10" s="39">
        <v>0</v>
      </c>
      <c r="C10" s="46">
        <v>0</v>
      </c>
      <c r="D10" s="46">
        <v>0</v>
      </c>
      <c r="E10" s="75"/>
      <c r="F10" s="75"/>
      <c r="G10" s="75"/>
      <c r="H10" s="75"/>
      <c r="I10" s="75"/>
    </row>
    <row r="11" spans="1:9" ht="25.5" x14ac:dyDescent="0.2">
      <c r="A11" s="35" t="s">
        <v>6</v>
      </c>
      <c r="B11" s="35"/>
      <c r="C11" s="41">
        <f>C9</f>
        <v>0</v>
      </c>
      <c r="D11" s="41">
        <f>D9</f>
        <v>0</v>
      </c>
      <c r="E11" s="75"/>
      <c r="F11" s="75"/>
      <c r="G11" s="75"/>
      <c r="H11" s="75"/>
      <c r="I11" s="75"/>
    </row>
    <row r="12" spans="1:9" ht="34.5" customHeight="1" x14ac:dyDescent="0.2">
      <c r="A12" s="35" t="s">
        <v>7</v>
      </c>
      <c r="B12" s="35"/>
      <c r="C12" s="41">
        <f>C11</f>
        <v>0</v>
      </c>
      <c r="D12" s="41">
        <v>0</v>
      </c>
      <c r="E12" s="75"/>
      <c r="F12" s="75"/>
      <c r="G12" s="75"/>
      <c r="H12" s="75"/>
      <c r="I12" s="75"/>
    </row>
    <row r="13" spans="1:9" x14ac:dyDescent="0.2">
      <c r="A13" s="31" t="s">
        <v>8</v>
      </c>
      <c r="B13" s="39">
        <v>0</v>
      </c>
      <c r="C13" s="46">
        <v>0</v>
      </c>
      <c r="D13" s="46">
        <v>0</v>
      </c>
      <c r="E13" s="75"/>
      <c r="F13" s="75"/>
      <c r="G13" s="75"/>
      <c r="H13" s="75"/>
      <c r="I13" s="75"/>
    </row>
    <row r="14" spans="1:9" ht="25.5" x14ac:dyDescent="0.2">
      <c r="A14" s="35" t="s">
        <v>9</v>
      </c>
      <c r="B14" s="35"/>
      <c r="C14" s="41">
        <f>C9</f>
        <v>0</v>
      </c>
      <c r="D14" s="41">
        <v>0</v>
      </c>
      <c r="E14" s="75"/>
      <c r="F14" s="75"/>
      <c r="G14" s="75"/>
      <c r="H14" s="75"/>
      <c r="I14" s="75"/>
    </row>
    <row r="15" spans="1:9" ht="25.5" x14ac:dyDescent="0.2">
      <c r="A15" s="31" t="s">
        <v>10</v>
      </c>
      <c r="B15" s="39">
        <v>0</v>
      </c>
      <c r="C15" s="46">
        <v>0</v>
      </c>
      <c r="D15" s="46">
        <v>0</v>
      </c>
      <c r="E15" s="75"/>
      <c r="F15" s="75"/>
      <c r="G15" s="75"/>
      <c r="H15" s="75"/>
      <c r="I15" s="75"/>
    </row>
    <row r="16" spans="1:9" x14ac:dyDescent="0.2">
      <c r="A16" s="35" t="s">
        <v>11</v>
      </c>
      <c r="B16" s="35"/>
      <c r="C16" s="41">
        <v>0</v>
      </c>
      <c r="D16" s="41">
        <f>D9</f>
        <v>0</v>
      </c>
      <c r="E16" s="75"/>
      <c r="F16" s="75"/>
      <c r="G16" s="75"/>
      <c r="H16" s="75"/>
      <c r="I16" s="75"/>
    </row>
    <row r="17" spans="1:9" x14ac:dyDescent="0.2">
      <c r="A17" s="31" t="s">
        <v>12</v>
      </c>
      <c r="B17" s="39">
        <v>0</v>
      </c>
      <c r="C17" s="46">
        <v>0</v>
      </c>
      <c r="D17" s="46">
        <v>0</v>
      </c>
      <c r="E17" s="75"/>
      <c r="F17" s="75"/>
      <c r="G17" s="75"/>
      <c r="H17" s="75"/>
      <c r="I17" s="75"/>
    </row>
    <row r="18" spans="1:9" ht="25.5" x14ac:dyDescent="0.2">
      <c r="A18" s="35" t="s">
        <v>13</v>
      </c>
      <c r="B18" s="35"/>
      <c r="C18" s="157">
        <f>C14+D16</f>
        <v>0</v>
      </c>
      <c r="D18" s="157"/>
      <c r="E18" s="75"/>
      <c r="F18" s="75"/>
      <c r="G18" s="75"/>
      <c r="H18" s="75"/>
      <c r="I18" s="75"/>
    </row>
    <row r="19" spans="1:9" x14ac:dyDescent="0.2">
      <c r="A19" s="31" t="s">
        <v>14</v>
      </c>
      <c r="B19" s="39">
        <v>0.05</v>
      </c>
      <c r="C19" s="158">
        <f>C18*B19</f>
        <v>0</v>
      </c>
      <c r="D19" s="158"/>
      <c r="E19" s="75"/>
      <c r="F19" s="75"/>
      <c r="G19" s="75"/>
      <c r="H19" s="75"/>
      <c r="I19" s="75"/>
    </row>
    <row r="20" spans="1:9" ht="25.5" x14ac:dyDescent="0.2">
      <c r="A20" s="35" t="s">
        <v>15</v>
      </c>
      <c r="B20" s="35"/>
      <c r="C20" s="43"/>
      <c r="D20" s="43"/>
      <c r="E20" s="75"/>
      <c r="F20" s="75"/>
      <c r="G20" s="75"/>
      <c r="H20" s="75"/>
      <c r="I20" s="75"/>
    </row>
    <row r="21" spans="1:9" x14ac:dyDescent="0.2">
      <c r="A21" s="35" t="s">
        <v>16</v>
      </c>
      <c r="B21" s="35"/>
      <c r="C21" s="157">
        <f>C18+C19</f>
        <v>0</v>
      </c>
      <c r="D21" s="157"/>
      <c r="E21" s="75"/>
      <c r="F21" s="75"/>
      <c r="G21" s="75"/>
      <c r="H21" s="75"/>
      <c r="I21" s="75"/>
    </row>
    <row r="22" spans="1:9" x14ac:dyDescent="0.2">
      <c r="A22" s="31" t="s">
        <v>17</v>
      </c>
      <c r="B22" s="39">
        <v>0.27</v>
      </c>
      <c r="C22" s="157">
        <f>C21*B22</f>
        <v>0</v>
      </c>
      <c r="D22" s="157"/>
      <c r="E22" s="75"/>
      <c r="F22" s="75"/>
      <c r="G22" s="75"/>
      <c r="H22" s="75"/>
      <c r="I22" s="75"/>
    </row>
    <row r="23" spans="1:9" ht="14.25" x14ac:dyDescent="0.2">
      <c r="A23" s="38" t="s">
        <v>18</v>
      </c>
      <c r="B23" s="38"/>
      <c r="C23" s="159">
        <f>C21+C22</f>
        <v>0</v>
      </c>
      <c r="D23" s="159"/>
      <c r="E23" s="75"/>
      <c r="F23" s="75"/>
      <c r="G23" s="75"/>
      <c r="H23" s="75"/>
      <c r="I23" s="75"/>
    </row>
    <row r="25" spans="1:9" x14ac:dyDescent="0.2">
      <c r="C25" s="72" t="s">
        <v>382</v>
      </c>
      <c r="D25" s="73">
        <v>43063</v>
      </c>
    </row>
  </sheetData>
  <mergeCells count="9">
    <mergeCell ref="C21:D21"/>
    <mergeCell ref="C22:D22"/>
    <mergeCell ref="C23:D23"/>
    <mergeCell ref="A7:D7"/>
    <mergeCell ref="A1:I1"/>
    <mergeCell ref="A2:I2"/>
    <mergeCell ref="A3:I3"/>
    <mergeCell ref="C18:D18"/>
    <mergeCell ref="C19:D19"/>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5" sqref="C5"/>
    </sheetView>
  </sheetViews>
  <sheetFormatPr defaultRowHeight="12.75" x14ac:dyDescent="0.2"/>
  <cols>
    <col min="2" max="2" width="25.85546875" customWidth="1"/>
    <col min="3" max="3" width="20.7109375" customWidth="1"/>
    <col min="4" max="4" width="31.42578125" customWidth="1"/>
  </cols>
  <sheetData>
    <row r="1" spans="1:4" x14ac:dyDescent="0.2">
      <c r="A1" s="76" t="s">
        <v>29</v>
      </c>
      <c r="B1" s="76" t="s">
        <v>0</v>
      </c>
      <c r="C1" s="77" t="s">
        <v>1</v>
      </c>
      <c r="D1" s="77" t="s">
        <v>2</v>
      </c>
    </row>
    <row r="2" spans="1:4" ht="28.5" customHeight="1" x14ac:dyDescent="0.2">
      <c r="A2" s="78" t="s">
        <v>426</v>
      </c>
      <c r="B2" s="78" t="s">
        <v>427</v>
      </c>
      <c r="C2" s="80">
        <f>ROUND('54 organizáció 12'!J6,0)</f>
        <v>0</v>
      </c>
      <c r="D2" s="80">
        <f>ROUND('54 organizáció 12'!K6,0)</f>
        <v>0</v>
      </c>
    </row>
    <row r="3" spans="1:4" ht="38.25" customHeight="1" x14ac:dyDescent="0.2">
      <c r="A3" s="78" t="s">
        <v>428</v>
      </c>
      <c r="B3" s="78" t="s">
        <v>429</v>
      </c>
      <c r="C3" s="80">
        <f>ROUND('54 organizáció 45 '!J4,0)</f>
        <v>0</v>
      </c>
      <c r="D3" s="80">
        <f>ROUND('54 organizáció 45 '!K4,0)</f>
        <v>0</v>
      </c>
    </row>
    <row r="4" spans="1:4" ht="24" customHeight="1" x14ac:dyDescent="0.2">
      <c r="A4" s="78" t="s">
        <v>430</v>
      </c>
      <c r="B4" s="78" t="s">
        <v>431</v>
      </c>
      <c r="C4" s="80">
        <f>ROUND('54 organizáció 90'!J3,0)</f>
        <v>0</v>
      </c>
      <c r="D4" s="80">
        <f>ROUND('54 organizáció 90'!K3,0)</f>
        <v>0</v>
      </c>
    </row>
    <row r="5" spans="1:4" ht="14.25" x14ac:dyDescent="0.2">
      <c r="A5" s="79"/>
      <c r="B5" s="79" t="s">
        <v>40</v>
      </c>
      <c r="C5" s="81">
        <f>ROUND(SUM(C2:C4),0)</f>
        <v>0</v>
      </c>
      <c r="D5" s="81">
        <f>ROUND(SUM(D2:D4),0)</f>
        <v>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I5" sqref="I5"/>
    </sheetView>
  </sheetViews>
  <sheetFormatPr defaultRowHeight="12.75" x14ac:dyDescent="0.2"/>
  <sheetData>
    <row r="1" spans="1:13" ht="38.25" x14ac:dyDescent="0.2">
      <c r="A1" s="82" t="s">
        <v>29</v>
      </c>
      <c r="B1" s="82" t="s">
        <v>41</v>
      </c>
      <c r="C1" s="82" t="s">
        <v>42</v>
      </c>
      <c r="D1" s="83" t="s">
        <v>43</v>
      </c>
      <c r="E1" s="83" t="s">
        <v>44</v>
      </c>
      <c r="F1" s="83" t="s">
        <v>45</v>
      </c>
      <c r="G1" s="83" t="s">
        <v>46</v>
      </c>
      <c r="H1" s="83" t="s">
        <v>47</v>
      </c>
      <c r="I1" s="83" t="s">
        <v>48</v>
      </c>
      <c r="J1" s="83" t="s">
        <v>49</v>
      </c>
      <c r="K1" s="83" t="s">
        <v>50</v>
      </c>
      <c r="L1" s="83" t="s">
        <v>51</v>
      </c>
      <c r="M1" s="83" t="s">
        <v>52</v>
      </c>
    </row>
    <row r="2" spans="1:13" ht="38.25" x14ac:dyDescent="0.2">
      <c r="A2" s="84">
        <v>1</v>
      </c>
      <c r="B2" s="85" t="s">
        <v>432</v>
      </c>
      <c r="C2" s="84" t="s">
        <v>433</v>
      </c>
      <c r="D2" s="85">
        <v>1</v>
      </c>
      <c r="E2" s="84" t="s">
        <v>96</v>
      </c>
      <c r="F2" s="84">
        <v>50</v>
      </c>
      <c r="G2" s="88">
        <v>0</v>
      </c>
      <c r="H2" s="88">
        <v>0</v>
      </c>
      <c r="I2" s="88">
        <v>0</v>
      </c>
      <c r="J2" s="90">
        <f>ROUND((D2*G2),0)</f>
        <v>0</v>
      </c>
      <c r="K2" s="90">
        <f>ROUND((D2*I2),0)</f>
        <v>0</v>
      </c>
      <c r="L2" s="86" t="s">
        <v>286</v>
      </c>
      <c r="M2" s="86"/>
    </row>
    <row r="3" spans="1:13" ht="38.25" x14ac:dyDescent="0.2">
      <c r="A3" s="84">
        <v>2</v>
      </c>
      <c r="B3" s="85" t="s">
        <v>434</v>
      </c>
      <c r="C3" s="84" t="s">
        <v>435</v>
      </c>
      <c r="D3" s="85">
        <v>1</v>
      </c>
      <c r="E3" s="84" t="s">
        <v>96</v>
      </c>
      <c r="F3" s="84">
        <v>150</v>
      </c>
      <c r="G3" s="88">
        <v>0</v>
      </c>
      <c r="H3" s="88">
        <v>0</v>
      </c>
      <c r="I3" s="88">
        <v>0</v>
      </c>
      <c r="J3" s="90">
        <f t="shared" ref="J3:J5" si="0">ROUND((D3*G3),0)</f>
        <v>0</v>
      </c>
      <c r="K3" s="90">
        <f t="shared" ref="K3:K5" si="1">ROUND((D3*I3),0)</f>
        <v>0</v>
      </c>
      <c r="L3" s="86" t="s">
        <v>286</v>
      </c>
      <c r="M3" s="86"/>
    </row>
    <row r="4" spans="1:13" ht="25.5" x14ac:dyDescent="0.2">
      <c r="A4" s="84">
        <v>3</v>
      </c>
      <c r="B4" s="85" t="s">
        <v>436</v>
      </c>
      <c r="C4" s="84" t="s">
        <v>437</v>
      </c>
      <c r="D4" s="85">
        <v>1</v>
      </c>
      <c r="E4" s="84" t="s">
        <v>96</v>
      </c>
      <c r="F4" s="84">
        <v>20</v>
      </c>
      <c r="G4" s="88">
        <v>0</v>
      </c>
      <c r="H4" s="88">
        <v>0</v>
      </c>
      <c r="I4" s="88">
        <v>0</v>
      </c>
      <c r="J4" s="90">
        <f t="shared" si="0"/>
        <v>0</v>
      </c>
      <c r="K4" s="90">
        <f t="shared" si="1"/>
        <v>0</v>
      </c>
      <c r="L4" s="86" t="s">
        <v>286</v>
      </c>
      <c r="M4" s="86"/>
    </row>
    <row r="5" spans="1:13" ht="140.25" x14ac:dyDescent="0.2">
      <c r="A5" s="84">
        <v>4</v>
      </c>
      <c r="B5" s="85" t="s">
        <v>438</v>
      </c>
      <c r="C5" s="84" t="s">
        <v>439</v>
      </c>
      <c r="D5" s="85">
        <v>1</v>
      </c>
      <c r="E5" s="84" t="s">
        <v>96</v>
      </c>
      <c r="F5" s="84">
        <v>2.83</v>
      </c>
      <c r="G5" s="88">
        <v>0</v>
      </c>
      <c r="H5" s="88">
        <v>0</v>
      </c>
      <c r="I5" s="88">
        <v>0</v>
      </c>
      <c r="J5" s="90">
        <f t="shared" si="0"/>
        <v>0</v>
      </c>
      <c r="K5" s="90">
        <f t="shared" si="1"/>
        <v>0</v>
      </c>
      <c r="L5" s="86" t="s">
        <v>56</v>
      </c>
      <c r="M5" s="86" t="s">
        <v>440</v>
      </c>
    </row>
    <row r="6" spans="1:13" ht="57" x14ac:dyDescent="0.2">
      <c r="A6" s="87"/>
      <c r="B6" s="87"/>
      <c r="C6" s="87" t="s">
        <v>57</v>
      </c>
      <c r="D6" s="87"/>
      <c r="E6" s="87"/>
      <c r="F6" s="87"/>
      <c r="G6" s="89"/>
      <c r="H6" s="89"/>
      <c r="I6" s="89"/>
      <c r="J6" s="91">
        <f>ROUND(SUM(J2:J5),0)</f>
        <v>0</v>
      </c>
      <c r="K6" s="91">
        <f>ROUND(SUM(K2:K5),0)</f>
        <v>0</v>
      </c>
      <c r="L6" s="87"/>
      <c r="M6" s="87"/>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R16" sqref="R16"/>
    </sheetView>
  </sheetViews>
  <sheetFormatPr defaultRowHeight="12.75" x14ac:dyDescent="0.2"/>
  <cols>
    <col min="3" max="3" width="23.140625" customWidth="1"/>
  </cols>
  <sheetData>
    <row r="1" spans="1:13" ht="38.25" x14ac:dyDescent="0.2">
      <c r="A1" s="92" t="s">
        <v>29</v>
      </c>
      <c r="B1" s="92" t="s">
        <v>41</v>
      </c>
      <c r="C1" s="92" t="s">
        <v>42</v>
      </c>
      <c r="D1" s="93" t="s">
        <v>43</v>
      </c>
      <c r="E1" s="93" t="s">
        <v>44</v>
      </c>
      <c r="F1" s="93" t="s">
        <v>45</v>
      </c>
      <c r="G1" s="93" t="s">
        <v>46</v>
      </c>
      <c r="H1" s="93" t="s">
        <v>47</v>
      </c>
      <c r="I1" s="93" t="s">
        <v>48</v>
      </c>
      <c r="J1" s="93" t="s">
        <v>49</v>
      </c>
      <c r="K1" s="93" t="s">
        <v>50</v>
      </c>
      <c r="L1" s="93" t="s">
        <v>51</v>
      </c>
      <c r="M1" s="93" t="s">
        <v>52</v>
      </c>
    </row>
    <row r="2" spans="1:13" ht="56.25" customHeight="1" x14ac:dyDescent="0.2">
      <c r="A2" s="94">
        <v>1</v>
      </c>
      <c r="B2" s="95" t="s">
        <v>441</v>
      </c>
      <c r="C2" s="94" t="s">
        <v>442</v>
      </c>
      <c r="D2" s="95">
        <v>15</v>
      </c>
      <c r="E2" s="94" t="s">
        <v>55</v>
      </c>
      <c r="F2" s="94">
        <v>2</v>
      </c>
      <c r="G2" s="98">
        <v>0</v>
      </c>
      <c r="H2" s="98">
        <v>0</v>
      </c>
      <c r="I2" s="98">
        <v>0</v>
      </c>
      <c r="J2" s="100">
        <f>ROUND((D2*G2),0)</f>
        <v>0</v>
      </c>
      <c r="K2" s="100">
        <f>ROUND(D2*I2,0)</f>
        <v>0</v>
      </c>
      <c r="L2" s="96"/>
      <c r="M2" s="96"/>
    </row>
    <row r="3" spans="1:13" ht="90" customHeight="1" x14ac:dyDescent="0.2">
      <c r="A3" s="94">
        <v>2</v>
      </c>
      <c r="B3" s="95" t="s">
        <v>443</v>
      </c>
      <c r="C3" s="94" t="s">
        <v>444</v>
      </c>
      <c r="D3" s="95">
        <v>15</v>
      </c>
      <c r="E3" s="94" t="s">
        <v>96</v>
      </c>
      <c r="F3" s="94">
        <v>5</v>
      </c>
      <c r="G3" s="98">
        <v>0</v>
      </c>
      <c r="H3" s="98">
        <v>0</v>
      </c>
      <c r="I3" s="98">
        <v>0</v>
      </c>
      <c r="J3" s="100">
        <f>ROUND((D3*G3),0)</f>
        <v>0</v>
      </c>
      <c r="K3" s="100">
        <f>ROUND(D3*I3,0)</f>
        <v>0</v>
      </c>
      <c r="L3" s="96"/>
      <c r="M3" s="96"/>
    </row>
    <row r="4" spans="1:13" ht="28.5" x14ac:dyDescent="0.2">
      <c r="A4" s="97"/>
      <c r="B4" s="97"/>
      <c r="C4" s="97" t="s">
        <v>57</v>
      </c>
      <c r="D4" s="97"/>
      <c r="E4" s="97"/>
      <c r="F4" s="97"/>
      <c r="G4" s="99"/>
      <c r="H4" s="99"/>
      <c r="I4" s="99"/>
      <c r="J4" s="101">
        <f>ROUND(SUM(J2:J3),0)</f>
        <v>0</v>
      </c>
      <c r="K4" s="101">
        <f>ROUND(SUM(K2:K3),0)</f>
        <v>0</v>
      </c>
      <c r="L4" s="97"/>
      <c r="M4" s="97"/>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L7" sqref="L7"/>
    </sheetView>
  </sheetViews>
  <sheetFormatPr defaultRowHeight="12.75" x14ac:dyDescent="0.2"/>
  <cols>
    <col min="3" max="3" width="19.28515625" customWidth="1"/>
  </cols>
  <sheetData>
    <row r="1" spans="1:13" ht="38.25" x14ac:dyDescent="0.2">
      <c r="A1" s="103" t="s">
        <v>29</v>
      </c>
      <c r="B1" s="103" t="s">
        <v>41</v>
      </c>
      <c r="C1" s="103" t="s">
        <v>42</v>
      </c>
      <c r="D1" s="104" t="s">
        <v>43</v>
      </c>
      <c r="E1" s="104" t="s">
        <v>44</v>
      </c>
      <c r="F1" s="104" t="s">
        <v>45</v>
      </c>
      <c r="G1" s="104" t="s">
        <v>46</v>
      </c>
      <c r="H1" s="104" t="s">
        <v>47</v>
      </c>
      <c r="I1" s="104" t="s">
        <v>48</v>
      </c>
      <c r="J1" s="104" t="s">
        <v>49</v>
      </c>
      <c r="K1" s="104" t="s">
        <v>50</v>
      </c>
      <c r="L1" s="104" t="s">
        <v>51</v>
      </c>
      <c r="M1" s="104" t="s">
        <v>52</v>
      </c>
    </row>
    <row r="2" spans="1:13" ht="54.75" customHeight="1" x14ac:dyDescent="0.2">
      <c r="A2" s="105">
        <v>1</v>
      </c>
      <c r="B2" s="106" t="s">
        <v>445</v>
      </c>
      <c r="C2" s="105" t="s">
        <v>446</v>
      </c>
      <c r="D2" s="106">
        <v>1</v>
      </c>
      <c r="E2" s="105" t="s">
        <v>366</v>
      </c>
      <c r="F2" s="105">
        <v>0.5</v>
      </c>
      <c r="G2" s="109">
        <v>0</v>
      </c>
      <c r="H2" s="109">
        <v>0</v>
      </c>
      <c r="I2" s="109">
        <v>0</v>
      </c>
      <c r="J2" s="111">
        <f>ROUND(D2*G2,0)</f>
        <v>0</v>
      </c>
      <c r="K2" s="111">
        <f>ROUND(D2*I2,0)</f>
        <v>0</v>
      </c>
      <c r="L2" s="107" t="s">
        <v>56</v>
      </c>
      <c r="M2" s="107" t="s">
        <v>447</v>
      </c>
    </row>
    <row r="3" spans="1:13" ht="41.25" customHeight="1" x14ac:dyDescent="0.2">
      <c r="A3" s="108"/>
      <c r="B3" s="108"/>
      <c r="C3" s="108" t="s">
        <v>57</v>
      </c>
      <c r="D3" s="108"/>
      <c r="E3" s="108"/>
      <c r="F3" s="108"/>
      <c r="G3" s="110"/>
      <c r="H3" s="110"/>
      <c r="I3" s="110"/>
      <c r="J3" s="112">
        <f>ROUND(SUM(J2),0)</f>
        <v>0</v>
      </c>
      <c r="K3" s="112">
        <f>ROUND(SUM(K2),0)</f>
        <v>0</v>
      </c>
      <c r="L3" s="108"/>
      <c r="M3" s="10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J8" sqref="J8"/>
    </sheetView>
  </sheetViews>
  <sheetFormatPr defaultRowHeight="12.75" x14ac:dyDescent="0.2"/>
  <cols>
    <col min="3" max="3" width="24.5703125" customWidth="1"/>
    <col min="13" max="13" width="21.28515625" customWidth="1"/>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46.5" customHeight="1" x14ac:dyDescent="0.2">
      <c r="A2" s="35">
        <v>1</v>
      </c>
      <c r="B2" s="36" t="s">
        <v>53</v>
      </c>
      <c r="C2" s="35" t="s">
        <v>54</v>
      </c>
      <c r="D2" s="36">
        <v>1000</v>
      </c>
      <c r="E2" s="35" t="s">
        <v>55</v>
      </c>
      <c r="F2" s="35">
        <v>0.18</v>
      </c>
      <c r="G2" s="41">
        <v>0</v>
      </c>
      <c r="H2" s="41">
        <v>0</v>
      </c>
      <c r="I2" s="41">
        <v>0</v>
      </c>
      <c r="J2" s="44">
        <f>ROUND(G2*D2,0)</f>
        <v>0</v>
      </c>
      <c r="K2" s="44">
        <f>ROUND((H2+I2)*D2,0)</f>
        <v>0</v>
      </c>
      <c r="L2" s="37" t="s">
        <v>56</v>
      </c>
      <c r="M2" s="37" t="s">
        <v>58</v>
      </c>
    </row>
    <row r="3" spans="1:13" ht="36" customHeight="1" x14ac:dyDescent="0.2">
      <c r="A3" s="38"/>
      <c r="B3" s="38"/>
      <c r="C3" s="38" t="s">
        <v>57</v>
      </c>
      <c r="D3" s="38"/>
      <c r="E3" s="38"/>
      <c r="F3" s="38"/>
      <c r="G3" s="42"/>
      <c r="H3" s="42"/>
      <c r="I3" s="42"/>
      <c r="J3" s="45">
        <f>ROUND(SUM(J2:J2),0)</f>
        <v>0</v>
      </c>
      <c r="K3" s="45">
        <f>ROUND(SUM(K2:K2),0)</f>
        <v>0</v>
      </c>
      <c r="L3" s="38"/>
      <c r="M3" s="3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O6" sqref="O6"/>
    </sheetView>
  </sheetViews>
  <sheetFormatPr defaultRowHeight="12.75" x14ac:dyDescent="0.2"/>
  <cols>
    <col min="3" max="3" width="45.7109375" customWidth="1"/>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74.25" customHeight="1" x14ac:dyDescent="0.2">
      <c r="A2" s="35">
        <v>1</v>
      </c>
      <c r="B2" s="36" t="s">
        <v>59</v>
      </c>
      <c r="C2" s="35" t="s">
        <v>60</v>
      </c>
      <c r="D2" s="36">
        <v>50</v>
      </c>
      <c r="E2" s="35" t="s">
        <v>55</v>
      </c>
      <c r="F2" s="35">
        <v>0.12</v>
      </c>
      <c r="G2" s="41">
        <v>0</v>
      </c>
      <c r="H2" s="41">
        <v>0</v>
      </c>
      <c r="I2" s="41">
        <v>0</v>
      </c>
      <c r="J2" s="44">
        <f t="shared" ref="J2:J7" si="0">ROUND(G2*D2,0)</f>
        <v>0</v>
      </c>
      <c r="K2" s="44">
        <f t="shared" ref="K2:K7" si="1">ROUND((H2+I2)*D2,0)</f>
        <v>0</v>
      </c>
      <c r="L2" s="37"/>
      <c r="M2" s="37"/>
    </row>
    <row r="3" spans="1:13" ht="74.25" customHeight="1" x14ac:dyDescent="0.2">
      <c r="A3" s="35">
        <v>2</v>
      </c>
      <c r="B3" s="36" t="s">
        <v>61</v>
      </c>
      <c r="C3" s="35" t="s">
        <v>62</v>
      </c>
      <c r="D3" s="36">
        <v>60</v>
      </c>
      <c r="E3" s="35" t="s">
        <v>55</v>
      </c>
      <c r="F3" s="35">
        <v>0.12</v>
      </c>
      <c r="G3" s="41">
        <v>0</v>
      </c>
      <c r="H3" s="41">
        <v>0</v>
      </c>
      <c r="I3" s="41">
        <v>0</v>
      </c>
      <c r="J3" s="44">
        <f t="shared" si="0"/>
        <v>0</v>
      </c>
      <c r="K3" s="44">
        <f t="shared" si="1"/>
        <v>0</v>
      </c>
      <c r="L3" s="37"/>
      <c r="M3" s="37"/>
    </row>
    <row r="4" spans="1:13" ht="71.25" customHeight="1" x14ac:dyDescent="0.2">
      <c r="A4" s="35">
        <v>3</v>
      </c>
      <c r="B4" s="36" t="s">
        <v>63</v>
      </c>
      <c r="C4" s="35" t="s">
        <v>64</v>
      </c>
      <c r="D4" s="36">
        <v>120</v>
      </c>
      <c r="E4" s="35" t="s">
        <v>55</v>
      </c>
      <c r="F4" s="35">
        <v>0.12</v>
      </c>
      <c r="G4" s="41">
        <v>0</v>
      </c>
      <c r="H4" s="41">
        <v>0</v>
      </c>
      <c r="I4" s="41">
        <v>0</v>
      </c>
      <c r="J4" s="44">
        <f t="shared" si="0"/>
        <v>0</v>
      </c>
      <c r="K4" s="44">
        <f t="shared" si="1"/>
        <v>0</v>
      </c>
      <c r="L4" s="37"/>
      <c r="M4" s="37"/>
    </row>
    <row r="5" spans="1:13" ht="75.75" customHeight="1" x14ac:dyDescent="0.2">
      <c r="A5" s="35">
        <v>4</v>
      </c>
      <c r="B5" s="36" t="s">
        <v>65</v>
      </c>
      <c r="C5" s="35" t="s">
        <v>66</v>
      </c>
      <c r="D5" s="36">
        <v>45</v>
      </c>
      <c r="E5" s="35" t="s">
        <v>55</v>
      </c>
      <c r="F5" s="35">
        <v>0.12</v>
      </c>
      <c r="G5" s="41">
        <v>0</v>
      </c>
      <c r="H5" s="41">
        <v>0</v>
      </c>
      <c r="I5" s="41">
        <v>0</v>
      </c>
      <c r="J5" s="44">
        <f t="shared" si="0"/>
        <v>0</v>
      </c>
      <c r="K5" s="44">
        <f t="shared" si="1"/>
        <v>0</v>
      </c>
      <c r="L5" s="37"/>
      <c r="M5" s="37"/>
    </row>
    <row r="6" spans="1:13" ht="77.25" customHeight="1" x14ac:dyDescent="0.2">
      <c r="A6" s="35">
        <v>5</v>
      </c>
      <c r="B6" s="36" t="s">
        <v>67</v>
      </c>
      <c r="C6" s="35" t="s">
        <v>68</v>
      </c>
      <c r="D6" s="36">
        <v>20</v>
      </c>
      <c r="E6" s="35" t="s">
        <v>55</v>
      </c>
      <c r="F6" s="35">
        <v>0.12</v>
      </c>
      <c r="G6" s="41">
        <v>0</v>
      </c>
      <c r="H6" s="41">
        <v>0</v>
      </c>
      <c r="I6" s="41">
        <v>0</v>
      </c>
      <c r="J6" s="44">
        <f t="shared" si="0"/>
        <v>0</v>
      </c>
      <c r="K6" s="44">
        <f t="shared" si="1"/>
        <v>0</v>
      </c>
      <c r="L6" s="37"/>
      <c r="M6" s="37"/>
    </row>
    <row r="7" spans="1:13" ht="74.25" customHeight="1" x14ac:dyDescent="0.2">
      <c r="A7" s="35">
        <v>6</v>
      </c>
      <c r="B7" s="36" t="s">
        <v>69</v>
      </c>
      <c r="C7" s="35" t="s">
        <v>70</v>
      </c>
      <c r="D7" s="36">
        <v>20</v>
      </c>
      <c r="E7" s="35" t="s">
        <v>55</v>
      </c>
      <c r="F7" s="35">
        <v>0.12</v>
      </c>
      <c r="G7" s="41">
        <v>0</v>
      </c>
      <c r="H7" s="41">
        <v>0</v>
      </c>
      <c r="I7" s="41">
        <v>0</v>
      </c>
      <c r="J7" s="44">
        <f t="shared" si="0"/>
        <v>0</v>
      </c>
      <c r="K7" s="44">
        <f t="shared" si="1"/>
        <v>0</v>
      </c>
      <c r="L7" s="37"/>
      <c r="M7" s="37"/>
    </row>
    <row r="8" spans="1:13" ht="24" customHeight="1" x14ac:dyDescent="0.2">
      <c r="A8" s="38"/>
      <c r="B8" s="38"/>
      <c r="C8" s="38" t="s">
        <v>57</v>
      </c>
      <c r="D8" s="38"/>
      <c r="E8" s="38"/>
      <c r="F8" s="38"/>
      <c r="G8" s="42"/>
      <c r="H8" s="42"/>
      <c r="I8" s="42"/>
      <c r="J8" s="45">
        <f>ROUND(SUM(J2:J7),0)</f>
        <v>0</v>
      </c>
      <c r="K8" s="45">
        <f>ROUND(SUM(K2:K7),0)</f>
        <v>0</v>
      </c>
      <c r="L8" s="38"/>
      <c r="M8" s="3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P10" sqref="P10"/>
    </sheetView>
  </sheetViews>
  <sheetFormatPr defaultRowHeight="12.75" x14ac:dyDescent="0.2"/>
  <cols>
    <col min="3" max="3" width="38.85546875" customWidth="1"/>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63" customHeight="1" x14ac:dyDescent="0.2">
      <c r="A2" s="35">
        <v>1</v>
      </c>
      <c r="B2" s="36" t="s">
        <v>71</v>
      </c>
      <c r="C2" s="35" t="s">
        <v>72</v>
      </c>
      <c r="D2" s="36">
        <v>950</v>
      </c>
      <c r="E2" s="35" t="s">
        <v>55</v>
      </c>
      <c r="F2" s="35">
        <v>0.25</v>
      </c>
      <c r="G2" s="41">
        <v>0</v>
      </c>
      <c r="H2" s="41">
        <v>0</v>
      </c>
      <c r="I2" s="41">
        <v>0</v>
      </c>
      <c r="J2" s="44">
        <f t="shared" ref="J2:J9" si="0">ROUND(G2*D2,0)</f>
        <v>0</v>
      </c>
      <c r="K2" s="44">
        <f t="shared" ref="K2:K10" si="1">ROUND((H2+I2)*D2,0)</f>
        <v>0</v>
      </c>
      <c r="L2" s="37" t="s">
        <v>56</v>
      </c>
      <c r="M2" s="37" t="s">
        <v>73</v>
      </c>
    </row>
    <row r="3" spans="1:13" ht="60.75" customHeight="1" x14ac:dyDescent="0.2">
      <c r="A3" s="35">
        <v>2</v>
      </c>
      <c r="B3" s="36" t="s">
        <v>74</v>
      </c>
      <c r="C3" s="35" t="s">
        <v>75</v>
      </c>
      <c r="D3" s="36">
        <v>50</v>
      </c>
      <c r="E3" s="35" t="s">
        <v>55</v>
      </c>
      <c r="F3" s="35">
        <v>0.31</v>
      </c>
      <c r="G3" s="41">
        <v>0</v>
      </c>
      <c r="H3" s="41">
        <v>0</v>
      </c>
      <c r="I3" s="41">
        <v>0</v>
      </c>
      <c r="J3" s="44">
        <f t="shared" si="0"/>
        <v>0</v>
      </c>
      <c r="K3" s="44">
        <f t="shared" si="1"/>
        <v>0</v>
      </c>
      <c r="L3" s="37" t="s">
        <v>56</v>
      </c>
      <c r="M3" s="37" t="s">
        <v>76</v>
      </c>
    </row>
    <row r="4" spans="1:13" ht="90.75" customHeight="1" x14ac:dyDescent="0.2">
      <c r="A4" s="35">
        <v>3</v>
      </c>
      <c r="B4" s="36" t="s">
        <v>77</v>
      </c>
      <c r="C4" s="35" t="s">
        <v>78</v>
      </c>
      <c r="D4" s="36">
        <v>20</v>
      </c>
      <c r="E4" s="35" t="s">
        <v>55</v>
      </c>
      <c r="F4" s="35">
        <v>1.48</v>
      </c>
      <c r="G4" s="41">
        <v>0</v>
      </c>
      <c r="H4" s="41">
        <v>0</v>
      </c>
      <c r="I4" s="41">
        <v>0</v>
      </c>
      <c r="J4" s="44">
        <f t="shared" si="0"/>
        <v>0</v>
      </c>
      <c r="K4" s="44">
        <f t="shared" si="1"/>
        <v>0</v>
      </c>
      <c r="L4" s="37" t="s">
        <v>56</v>
      </c>
      <c r="M4" s="37" t="s">
        <v>79</v>
      </c>
    </row>
    <row r="5" spans="1:13" ht="79.5" customHeight="1" x14ac:dyDescent="0.2">
      <c r="A5" s="35">
        <v>4</v>
      </c>
      <c r="B5" s="36" t="s">
        <v>80</v>
      </c>
      <c r="C5" s="35" t="s">
        <v>81</v>
      </c>
      <c r="D5" s="36">
        <v>520</v>
      </c>
      <c r="E5" s="35" t="s">
        <v>55</v>
      </c>
      <c r="F5" s="35">
        <v>0.2</v>
      </c>
      <c r="G5" s="41">
        <v>0</v>
      </c>
      <c r="H5" s="41">
        <v>0</v>
      </c>
      <c r="I5" s="41">
        <v>0</v>
      </c>
      <c r="J5" s="44">
        <f t="shared" si="0"/>
        <v>0</v>
      </c>
      <c r="K5" s="44">
        <f t="shared" si="1"/>
        <v>0</v>
      </c>
      <c r="L5" s="37"/>
      <c r="M5" s="37"/>
    </row>
    <row r="6" spans="1:13" ht="93" customHeight="1" x14ac:dyDescent="0.2">
      <c r="A6" s="35">
        <v>5</v>
      </c>
      <c r="B6" s="36" t="s">
        <v>82</v>
      </c>
      <c r="C6" s="35" t="s">
        <v>83</v>
      </c>
      <c r="D6" s="36">
        <v>160</v>
      </c>
      <c r="E6" s="35" t="s">
        <v>55</v>
      </c>
      <c r="F6" s="35">
        <v>0.24</v>
      </c>
      <c r="G6" s="41">
        <v>0</v>
      </c>
      <c r="H6" s="41">
        <v>0</v>
      </c>
      <c r="I6" s="41">
        <v>0</v>
      </c>
      <c r="J6" s="44">
        <f t="shared" si="0"/>
        <v>0</v>
      </c>
      <c r="K6" s="44">
        <f t="shared" si="1"/>
        <v>0</v>
      </c>
      <c r="L6" s="37"/>
      <c r="M6" s="37"/>
    </row>
    <row r="7" spans="1:13" ht="85.5" customHeight="1" x14ac:dyDescent="0.2">
      <c r="A7" s="35">
        <v>6</v>
      </c>
      <c r="B7" s="36" t="s">
        <v>84</v>
      </c>
      <c r="C7" s="35" t="s">
        <v>85</v>
      </c>
      <c r="D7" s="36">
        <v>60</v>
      </c>
      <c r="E7" s="35" t="s">
        <v>55</v>
      </c>
      <c r="F7" s="35">
        <v>0.28000000000000003</v>
      </c>
      <c r="G7" s="41">
        <v>0</v>
      </c>
      <c r="H7" s="41">
        <v>0</v>
      </c>
      <c r="I7" s="41">
        <v>0</v>
      </c>
      <c r="J7" s="44">
        <f t="shared" si="0"/>
        <v>0</v>
      </c>
      <c r="K7" s="44">
        <f t="shared" si="1"/>
        <v>0</v>
      </c>
      <c r="L7" s="37"/>
      <c r="M7" s="37"/>
    </row>
    <row r="8" spans="1:13" ht="82.5" customHeight="1" x14ac:dyDescent="0.2">
      <c r="A8" s="35">
        <v>7</v>
      </c>
      <c r="B8" s="36" t="s">
        <v>86</v>
      </c>
      <c r="C8" s="35" t="s">
        <v>87</v>
      </c>
      <c r="D8" s="36">
        <v>120</v>
      </c>
      <c r="E8" s="35" t="s">
        <v>55</v>
      </c>
      <c r="F8" s="35">
        <v>0.32</v>
      </c>
      <c r="G8" s="41">
        <v>0</v>
      </c>
      <c r="H8" s="41">
        <v>0</v>
      </c>
      <c r="I8" s="41">
        <v>0</v>
      </c>
      <c r="J8" s="44">
        <f t="shared" si="0"/>
        <v>0</v>
      </c>
      <c r="K8" s="44">
        <f t="shared" si="1"/>
        <v>0</v>
      </c>
      <c r="L8" s="37"/>
      <c r="M8" s="37"/>
    </row>
    <row r="9" spans="1:13" ht="87" customHeight="1" x14ac:dyDescent="0.2">
      <c r="A9" s="35">
        <v>8</v>
      </c>
      <c r="B9" s="36" t="s">
        <v>88</v>
      </c>
      <c r="C9" s="35" t="s">
        <v>89</v>
      </c>
      <c r="D9" s="36">
        <v>45</v>
      </c>
      <c r="E9" s="35" t="s">
        <v>55</v>
      </c>
      <c r="F9" s="35">
        <v>0.36</v>
      </c>
      <c r="G9" s="41">
        <v>0</v>
      </c>
      <c r="H9" s="41">
        <v>0</v>
      </c>
      <c r="I9" s="41">
        <v>0</v>
      </c>
      <c r="J9" s="44">
        <f t="shared" si="0"/>
        <v>0</v>
      </c>
      <c r="K9" s="44">
        <f t="shared" si="1"/>
        <v>0</v>
      </c>
      <c r="L9" s="37"/>
      <c r="M9" s="37"/>
    </row>
    <row r="10" spans="1:13" ht="84" customHeight="1" x14ac:dyDescent="0.2">
      <c r="A10" s="35">
        <v>9</v>
      </c>
      <c r="B10" s="36" t="s">
        <v>90</v>
      </c>
      <c r="C10" s="35" t="s">
        <v>91</v>
      </c>
      <c r="D10" s="36">
        <v>20</v>
      </c>
      <c r="E10" s="35" t="s">
        <v>55</v>
      </c>
      <c r="F10" s="35">
        <v>0.42</v>
      </c>
      <c r="G10" s="41">
        <v>0</v>
      </c>
      <c r="H10" s="41">
        <v>0</v>
      </c>
      <c r="I10" s="41">
        <v>0</v>
      </c>
      <c r="J10" s="44">
        <f>ROUND(G10*D10,0)</f>
        <v>0</v>
      </c>
      <c r="K10" s="44">
        <f t="shared" si="1"/>
        <v>0</v>
      </c>
      <c r="L10" s="37"/>
      <c r="M10" s="37"/>
    </row>
    <row r="11" spans="1:13" ht="23.25" customHeight="1" x14ac:dyDescent="0.2">
      <c r="A11" s="38"/>
      <c r="B11" s="38"/>
      <c r="C11" s="38" t="s">
        <v>57</v>
      </c>
      <c r="D11" s="38"/>
      <c r="E11" s="38"/>
      <c r="F11" s="38"/>
      <c r="G11" s="42"/>
      <c r="H11" s="42"/>
      <c r="I11" s="42"/>
      <c r="J11" s="45">
        <f>ROUND(SUM(J2:J10),0)</f>
        <v>0</v>
      </c>
      <c r="K11" s="45">
        <f>ROUND(SUM(K2:K10),0)</f>
        <v>0</v>
      </c>
      <c r="L11" s="38"/>
      <c r="M11"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O64" sqref="O64"/>
    </sheetView>
  </sheetViews>
  <sheetFormatPr defaultRowHeight="12.75" x14ac:dyDescent="0.2"/>
  <cols>
    <col min="3" max="3" width="42.5703125" customWidth="1"/>
    <col min="10" max="10" width="13.85546875" customWidth="1"/>
  </cols>
  <sheetData>
    <row r="1" spans="1:13" ht="38.2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24.75" customHeight="1" x14ac:dyDescent="0.2">
      <c r="A2" s="35">
        <v>1</v>
      </c>
      <c r="B2" s="36" t="s">
        <v>92</v>
      </c>
      <c r="C2" s="35" t="s">
        <v>93</v>
      </c>
      <c r="D2" s="36">
        <v>20</v>
      </c>
      <c r="E2" s="35" t="s">
        <v>55</v>
      </c>
      <c r="F2" s="35">
        <v>10</v>
      </c>
      <c r="G2" s="41">
        <v>0</v>
      </c>
      <c r="H2" s="41">
        <v>0</v>
      </c>
      <c r="I2" s="41">
        <v>0</v>
      </c>
      <c r="J2" s="44">
        <f t="shared" ref="J2:J65" si="0">ROUND(G2*D2,0)</f>
        <v>0</v>
      </c>
      <c r="K2" s="44">
        <f t="shared" ref="K2:K65" si="1">ROUND((H2+I2)*D2,0)</f>
        <v>0</v>
      </c>
      <c r="L2" s="37"/>
      <c r="M2" s="37"/>
    </row>
    <row r="3" spans="1:13" ht="19.5" customHeight="1" x14ac:dyDescent="0.2">
      <c r="A3" s="35">
        <v>2</v>
      </c>
      <c r="B3" s="36" t="s">
        <v>94</v>
      </c>
      <c r="C3" s="35" t="s">
        <v>95</v>
      </c>
      <c r="D3" s="36">
        <v>3</v>
      </c>
      <c r="E3" s="35" t="s">
        <v>96</v>
      </c>
      <c r="F3" s="35">
        <v>2</v>
      </c>
      <c r="G3" s="41">
        <v>0</v>
      </c>
      <c r="H3" s="41">
        <v>0</v>
      </c>
      <c r="I3" s="41">
        <v>0</v>
      </c>
      <c r="J3" s="44">
        <f t="shared" si="0"/>
        <v>0</v>
      </c>
      <c r="K3" s="44">
        <f t="shared" si="1"/>
        <v>0</v>
      </c>
      <c r="L3" s="37"/>
      <c r="M3" s="37"/>
    </row>
    <row r="4" spans="1:13" ht="17.25" customHeight="1" x14ac:dyDescent="0.2">
      <c r="A4" s="35">
        <v>3</v>
      </c>
      <c r="B4" s="36" t="s">
        <v>97</v>
      </c>
      <c r="C4" s="35" t="s">
        <v>98</v>
      </c>
      <c r="D4" s="36">
        <v>3</v>
      </c>
      <c r="E4" s="35" t="s">
        <v>96</v>
      </c>
      <c r="F4" s="35">
        <v>2</v>
      </c>
      <c r="G4" s="41">
        <v>0</v>
      </c>
      <c r="H4" s="41">
        <v>0</v>
      </c>
      <c r="I4" s="41">
        <v>0</v>
      </c>
      <c r="J4" s="44">
        <f t="shared" si="0"/>
        <v>0</v>
      </c>
      <c r="K4" s="44">
        <f t="shared" si="1"/>
        <v>0</v>
      </c>
      <c r="L4" s="37"/>
      <c r="M4" s="37"/>
    </row>
    <row r="5" spans="1:13" ht="33.75" customHeight="1" x14ac:dyDescent="0.2">
      <c r="A5" s="35">
        <v>4</v>
      </c>
      <c r="B5" s="36" t="s">
        <v>99</v>
      </c>
      <c r="C5" s="35" t="s">
        <v>100</v>
      </c>
      <c r="D5" s="36">
        <v>50</v>
      </c>
      <c r="E5" s="35" t="s">
        <v>96</v>
      </c>
      <c r="F5" s="35">
        <v>0.36</v>
      </c>
      <c r="G5" s="41">
        <v>0</v>
      </c>
      <c r="H5" s="41">
        <v>0</v>
      </c>
      <c r="I5" s="41">
        <v>0</v>
      </c>
      <c r="J5" s="44">
        <f t="shared" si="0"/>
        <v>0</v>
      </c>
      <c r="K5" s="44">
        <f t="shared" si="1"/>
        <v>0</v>
      </c>
      <c r="L5" s="37" t="s">
        <v>56</v>
      </c>
      <c r="M5" s="37" t="s">
        <v>101</v>
      </c>
    </row>
    <row r="6" spans="1:13" ht="42.75" customHeight="1" x14ac:dyDescent="0.2">
      <c r="A6" s="35">
        <v>5</v>
      </c>
      <c r="B6" s="36" t="s">
        <v>102</v>
      </c>
      <c r="C6" s="35" t="s">
        <v>103</v>
      </c>
      <c r="D6" s="36">
        <v>3</v>
      </c>
      <c r="E6" s="35" t="s">
        <v>96</v>
      </c>
      <c r="F6" s="35">
        <v>5.6</v>
      </c>
      <c r="G6" s="41">
        <v>0</v>
      </c>
      <c r="H6" s="41">
        <v>0</v>
      </c>
      <c r="I6" s="41">
        <v>0</v>
      </c>
      <c r="J6" s="44">
        <f t="shared" si="0"/>
        <v>0</v>
      </c>
      <c r="K6" s="44">
        <f t="shared" si="1"/>
        <v>0</v>
      </c>
      <c r="L6" s="37" t="s">
        <v>56</v>
      </c>
      <c r="M6" s="37" t="s">
        <v>104</v>
      </c>
    </row>
    <row r="7" spans="1:13" ht="41.25" customHeight="1" x14ac:dyDescent="0.2">
      <c r="A7" s="35">
        <v>6</v>
      </c>
      <c r="B7" s="36" t="s">
        <v>105</v>
      </c>
      <c r="C7" s="35" t="s">
        <v>106</v>
      </c>
      <c r="D7" s="36">
        <v>2</v>
      </c>
      <c r="E7" s="35" t="s">
        <v>96</v>
      </c>
      <c r="F7" s="35">
        <v>10.9</v>
      </c>
      <c r="G7" s="41">
        <v>0</v>
      </c>
      <c r="H7" s="41">
        <v>0</v>
      </c>
      <c r="I7" s="41">
        <v>0</v>
      </c>
      <c r="J7" s="44">
        <f t="shared" si="0"/>
        <v>0</v>
      </c>
      <c r="K7" s="44">
        <f t="shared" si="1"/>
        <v>0</v>
      </c>
      <c r="L7" s="37" t="s">
        <v>56</v>
      </c>
      <c r="M7" s="37" t="s">
        <v>107</v>
      </c>
    </row>
    <row r="8" spans="1:13" ht="51.75" customHeight="1" x14ac:dyDescent="0.2">
      <c r="A8" s="35">
        <v>7</v>
      </c>
      <c r="B8" s="36" t="s">
        <v>108</v>
      </c>
      <c r="C8" s="35" t="s">
        <v>109</v>
      </c>
      <c r="D8" s="36">
        <v>3</v>
      </c>
      <c r="E8" s="35" t="s">
        <v>96</v>
      </c>
      <c r="F8" s="35">
        <v>3.2</v>
      </c>
      <c r="G8" s="41">
        <v>0</v>
      </c>
      <c r="H8" s="41">
        <v>0</v>
      </c>
      <c r="I8" s="41">
        <v>0</v>
      </c>
      <c r="J8" s="44">
        <f t="shared" si="0"/>
        <v>0</v>
      </c>
      <c r="K8" s="44">
        <f t="shared" si="1"/>
        <v>0</v>
      </c>
      <c r="L8" s="37" t="s">
        <v>56</v>
      </c>
      <c r="M8" s="37" t="s">
        <v>110</v>
      </c>
    </row>
    <row r="9" spans="1:13" ht="45" customHeight="1" x14ac:dyDescent="0.2">
      <c r="A9" s="35">
        <v>8</v>
      </c>
      <c r="B9" s="36" t="s">
        <v>111</v>
      </c>
      <c r="C9" s="35" t="s">
        <v>112</v>
      </c>
      <c r="D9" s="36">
        <v>110</v>
      </c>
      <c r="E9" s="35" t="s">
        <v>96</v>
      </c>
      <c r="F9" s="35">
        <v>6.5</v>
      </c>
      <c r="G9" s="41">
        <v>0</v>
      </c>
      <c r="H9" s="41">
        <v>0</v>
      </c>
      <c r="I9" s="41">
        <v>0</v>
      </c>
      <c r="J9" s="44">
        <f t="shared" si="0"/>
        <v>0</v>
      </c>
      <c r="K9" s="44">
        <f t="shared" si="1"/>
        <v>0</v>
      </c>
      <c r="L9" s="37"/>
      <c r="M9" s="37"/>
    </row>
    <row r="10" spans="1:13" ht="84" customHeight="1" x14ac:dyDescent="0.2">
      <c r="A10" s="35">
        <v>9</v>
      </c>
      <c r="B10" s="36" t="s">
        <v>113</v>
      </c>
      <c r="C10" s="35" t="s">
        <v>114</v>
      </c>
      <c r="D10" s="36">
        <v>2</v>
      </c>
      <c r="E10" s="35" t="s">
        <v>96</v>
      </c>
      <c r="F10" s="35">
        <v>1.03</v>
      </c>
      <c r="G10" s="41">
        <v>0</v>
      </c>
      <c r="H10" s="41">
        <v>0</v>
      </c>
      <c r="I10" s="41">
        <v>0</v>
      </c>
      <c r="J10" s="44">
        <f t="shared" si="0"/>
        <v>0</v>
      </c>
      <c r="K10" s="44">
        <f t="shared" si="1"/>
        <v>0</v>
      </c>
      <c r="L10" s="37"/>
      <c r="M10" s="37"/>
    </row>
    <row r="11" spans="1:13" ht="99" customHeight="1" x14ac:dyDescent="0.2">
      <c r="A11" s="35">
        <v>10</v>
      </c>
      <c r="B11" s="36" t="s">
        <v>115</v>
      </c>
      <c r="C11" s="35" t="s">
        <v>116</v>
      </c>
      <c r="D11" s="36">
        <v>1</v>
      </c>
      <c r="E11" s="35" t="s">
        <v>96</v>
      </c>
      <c r="F11" s="35">
        <v>1.34</v>
      </c>
      <c r="G11" s="41">
        <v>0</v>
      </c>
      <c r="H11" s="41">
        <v>0</v>
      </c>
      <c r="I11" s="41">
        <v>0</v>
      </c>
      <c r="J11" s="44">
        <f t="shared" si="0"/>
        <v>0</v>
      </c>
      <c r="K11" s="44">
        <f t="shared" si="1"/>
        <v>0</v>
      </c>
      <c r="L11" s="37"/>
      <c r="M11" s="37"/>
    </row>
    <row r="12" spans="1:13" ht="87.75" customHeight="1" x14ac:dyDescent="0.2">
      <c r="A12" s="35">
        <v>11</v>
      </c>
      <c r="B12" s="36" t="s">
        <v>117</v>
      </c>
      <c r="C12" s="35" t="s">
        <v>118</v>
      </c>
      <c r="D12" s="36">
        <v>2</v>
      </c>
      <c r="E12" s="35" t="s">
        <v>96</v>
      </c>
      <c r="F12" s="35">
        <v>0.4</v>
      </c>
      <c r="G12" s="41">
        <v>0</v>
      </c>
      <c r="H12" s="41">
        <v>0</v>
      </c>
      <c r="I12" s="41">
        <v>0</v>
      </c>
      <c r="J12" s="44">
        <f t="shared" si="0"/>
        <v>0</v>
      </c>
      <c r="K12" s="44">
        <f t="shared" si="1"/>
        <v>0</v>
      </c>
      <c r="L12" s="37" t="s">
        <v>56</v>
      </c>
      <c r="M12" s="37" t="s">
        <v>119</v>
      </c>
    </row>
    <row r="13" spans="1:13" ht="81" customHeight="1" x14ac:dyDescent="0.2">
      <c r="A13" s="35">
        <v>12</v>
      </c>
      <c r="B13" s="36" t="s">
        <v>120</v>
      </c>
      <c r="C13" s="35" t="s">
        <v>121</v>
      </c>
      <c r="D13" s="36">
        <v>110</v>
      </c>
      <c r="E13" s="35" t="s">
        <v>96</v>
      </c>
      <c r="F13" s="35">
        <v>0.51</v>
      </c>
      <c r="G13" s="41">
        <v>0</v>
      </c>
      <c r="H13" s="41">
        <v>0</v>
      </c>
      <c r="I13" s="41">
        <v>0</v>
      </c>
      <c r="J13" s="44">
        <f t="shared" si="0"/>
        <v>0</v>
      </c>
      <c r="K13" s="44">
        <f t="shared" si="1"/>
        <v>0</v>
      </c>
      <c r="L13" s="37" t="s">
        <v>56</v>
      </c>
      <c r="M13" s="37" t="s">
        <v>122</v>
      </c>
    </row>
    <row r="14" spans="1:13" ht="66.75" customHeight="1" x14ac:dyDescent="0.2">
      <c r="A14" s="35">
        <v>13</v>
      </c>
      <c r="B14" s="36" t="s">
        <v>123</v>
      </c>
      <c r="C14" s="35" t="s">
        <v>124</v>
      </c>
      <c r="D14" s="36">
        <v>110</v>
      </c>
      <c r="E14" s="35" t="s">
        <v>96</v>
      </c>
      <c r="F14" s="35">
        <v>0.51</v>
      </c>
      <c r="G14" s="41">
        <v>0</v>
      </c>
      <c r="H14" s="41">
        <v>0</v>
      </c>
      <c r="I14" s="41">
        <v>0</v>
      </c>
      <c r="J14" s="44">
        <f t="shared" si="0"/>
        <v>0</v>
      </c>
      <c r="K14" s="44">
        <f t="shared" si="1"/>
        <v>0</v>
      </c>
      <c r="L14" s="37" t="s">
        <v>56</v>
      </c>
      <c r="M14" s="37" t="s">
        <v>125</v>
      </c>
    </row>
    <row r="15" spans="1:13" ht="49.5" customHeight="1" x14ac:dyDescent="0.2">
      <c r="A15" s="35">
        <v>14</v>
      </c>
      <c r="B15" s="36" t="s">
        <v>126</v>
      </c>
      <c r="C15" s="35" t="s">
        <v>127</v>
      </c>
      <c r="D15" s="36">
        <v>110</v>
      </c>
      <c r="E15" s="35" t="s">
        <v>96</v>
      </c>
      <c r="F15" s="35">
        <v>0.02</v>
      </c>
      <c r="G15" s="41">
        <v>0</v>
      </c>
      <c r="H15" s="41">
        <v>0</v>
      </c>
      <c r="I15" s="41">
        <v>0</v>
      </c>
      <c r="J15" s="44">
        <f t="shared" si="0"/>
        <v>0</v>
      </c>
      <c r="K15" s="44">
        <f t="shared" si="1"/>
        <v>0</v>
      </c>
      <c r="L15" s="37" t="s">
        <v>56</v>
      </c>
      <c r="M15" s="37" t="s">
        <v>128</v>
      </c>
    </row>
    <row r="16" spans="1:13" ht="57.75" customHeight="1" x14ac:dyDescent="0.2">
      <c r="A16" s="35">
        <v>15</v>
      </c>
      <c r="B16" s="36" t="s">
        <v>129</v>
      </c>
      <c r="C16" s="35" t="s">
        <v>130</v>
      </c>
      <c r="D16" s="36">
        <v>6</v>
      </c>
      <c r="E16" s="35" t="s">
        <v>96</v>
      </c>
      <c r="F16" s="35">
        <v>2.2400000000000002</v>
      </c>
      <c r="G16" s="41">
        <v>0</v>
      </c>
      <c r="H16" s="41">
        <v>0</v>
      </c>
      <c r="I16" s="41">
        <v>0</v>
      </c>
      <c r="J16" s="44">
        <f t="shared" si="0"/>
        <v>0</v>
      </c>
      <c r="K16" s="44">
        <f t="shared" si="1"/>
        <v>0</v>
      </c>
      <c r="L16" s="37" t="s">
        <v>56</v>
      </c>
      <c r="M16" s="37" t="s">
        <v>131</v>
      </c>
    </row>
    <row r="17" spans="1:13" ht="72.75" customHeight="1" x14ac:dyDescent="0.2">
      <c r="A17" s="35">
        <v>16</v>
      </c>
      <c r="B17" s="36" t="s">
        <v>132</v>
      </c>
      <c r="C17" s="35" t="s">
        <v>133</v>
      </c>
      <c r="D17" s="36">
        <v>1</v>
      </c>
      <c r="E17" s="35" t="s">
        <v>96</v>
      </c>
      <c r="F17" s="35">
        <v>2.2400000000000002</v>
      </c>
      <c r="G17" s="41">
        <v>0</v>
      </c>
      <c r="H17" s="41">
        <v>0</v>
      </c>
      <c r="I17" s="41">
        <v>0</v>
      </c>
      <c r="J17" s="44">
        <f t="shared" si="0"/>
        <v>0</v>
      </c>
      <c r="K17" s="44">
        <f t="shared" si="1"/>
        <v>0</v>
      </c>
      <c r="L17" s="37" t="s">
        <v>56</v>
      </c>
      <c r="M17" s="37" t="s">
        <v>134</v>
      </c>
    </row>
    <row r="18" spans="1:13" ht="80.25" customHeight="1" x14ac:dyDescent="0.2">
      <c r="A18" s="35">
        <v>17</v>
      </c>
      <c r="B18" s="36" t="s">
        <v>135</v>
      </c>
      <c r="C18" s="35" t="s">
        <v>136</v>
      </c>
      <c r="D18" s="36">
        <v>1</v>
      </c>
      <c r="E18" s="35" t="s">
        <v>96</v>
      </c>
      <c r="F18" s="35">
        <v>2.2400000000000002</v>
      </c>
      <c r="G18" s="41">
        <v>0</v>
      </c>
      <c r="H18" s="41">
        <v>0</v>
      </c>
      <c r="I18" s="41">
        <v>0</v>
      </c>
      <c r="J18" s="44">
        <f t="shared" si="0"/>
        <v>0</v>
      </c>
      <c r="K18" s="44">
        <f t="shared" si="1"/>
        <v>0</v>
      </c>
      <c r="L18" s="37" t="s">
        <v>56</v>
      </c>
      <c r="M18" s="37" t="s">
        <v>137</v>
      </c>
    </row>
    <row r="19" spans="1:13" ht="108.75" customHeight="1" x14ac:dyDescent="0.2">
      <c r="A19" s="35">
        <v>18</v>
      </c>
      <c r="B19" s="36" t="s">
        <v>138</v>
      </c>
      <c r="C19" s="35" t="s">
        <v>139</v>
      </c>
      <c r="D19" s="36">
        <v>50</v>
      </c>
      <c r="E19" s="35" t="s">
        <v>96</v>
      </c>
      <c r="F19" s="35">
        <v>0.33</v>
      </c>
      <c r="G19" s="41">
        <v>0</v>
      </c>
      <c r="H19" s="41">
        <v>0</v>
      </c>
      <c r="I19" s="41">
        <v>0</v>
      </c>
      <c r="J19" s="44">
        <f t="shared" si="0"/>
        <v>0</v>
      </c>
      <c r="K19" s="44">
        <f t="shared" si="1"/>
        <v>0</v>
      </c>
      <c r="L19" s="37" t="s">
        <v>56</v>
      </c>
      <c r="M19" s="37" t="s">
        <v>140</v>
      </c>
    </row>
    <row r="20" spans="1:13" ht="81" customHeight="1" x14ac:dyDescent="0.2">
      <c r="A20" s="35">
        <v>19</v>
      </c>
      <c r="B20" s="36" t="s">
        <v>141</v>
      </c>
      <c r="C20" s="35" t="s">
        <v>142</v>
      </c>
      <c r="D20" s="36">
        <v>20</v>
      </c>
      <c r="E20" s="35" t="s">
        <v>96</v>
      </c>
      <c r="F20" s="35">
        <v>0.51</v>
      </c>
      <c r="G20" s="41">
        <v>0</v>
      </c>
      <c r="H20" s="41">
        <v>0</v>
      </c>
      <c r="I20" s="41">
        <v>0</v>
      </c>
      <c r="J20" s="44">
        <f t="shared" si="0"/>
        <v>0</v>
      </c>
      <c r="K20" s="44">
        <f t="shared" si="1"/>
        <v>0</v>
      </c>
      <c r="L20" s="37" t="s">
        <v>56</v>
      </c>
      <c r="M20" s="37" t="s">
        <v>143</v>
      </c>
    </row>
    <row r="21" spans="1:13" ht="84" customHeight="1" x14ac:dyDescent="0.2">
      <c r="A21" s="35">
        <v>20</v>
      </c>
      <c r="B21" s="36" t="s">
        <v>144</v>
      </c>
      <c r="C21" s="35" t="s">
        <v>145</v>
      </c>
      <c r="D21" s="36">
        <v>44</v>
      </c>
      <c r="E21" s="35" t="s">
        <v>96</v>
      </c>
      <c r="F21" s="35">
        <v>0.51</v>
      </c>
      <c r="G21" s="41">
        <v>0</v>
      </c>
      <c r="H21" s="41">
        <v>0</v>
      </c>
      <c r="I21" s="41">
        <v>0</v>
      </c>
      <c r="J21" s="44">
        <f t="shared" si="0"/>
        <v>0</v>
      </c>
      <c r="K21" s="44">
        <f t="shared" si="1"/>
        <v>0</v>
      </c>
      <c r="L21" s="37" t="s">
        <v>56</v>
      </c>
      <c r="M21" s="37" t="s">
        <v>146</v>
      </c>
    </row>
    <row r="22" spans="1:13" ht="79.5" customHeight="1" x14ac:dyDescent="0.2">
      <c r="A22" s="35">
        <v>21</v>
      </c>
      <c r="B22" s="36" t="s">
        <v>147</v>
      </c>
      <c r="C22" s="35" t="s">
        <v>148</v>
      </c>
      <c r="D22" s="36">
        <v>14</v>
      </c>
      <c r="E22" s="35" t="s">
        <v>96</v>
      </c>
      <c r="F22" s="35">
        <v>0.56000000000000005</v>
      </c>
      <c r="G22" s="41">
        <v>0</v>
      </c>
      <c r="H22" s="41">
        <v>0</v>
      </c>
      <c r="I22" s="41">
        <v>0</v>
      </c>
      <c r="J22" s="44">
        <f t="shared" si="0"/>
        <v>0</v>
      </c>
      <c r="K22" s="44">
        <f t="shared" si="1"/>
        <v>0</v>
      </c>
      <c r="L22" s="37" t="s">
        <v>56</v>
      </c>
      <c r="M22" s="37" t="s">
        <v>149</v>
      </c>
    </row>
    <row r="23" spans="1:13" ht="81.75" customHeight="1" x14ac:dyDescent="0.2">
      <c r="A23" s="35">
        <v>22</v>
      </c>
      <c r="B23" s="36" t="s">
        <v>150</v>
      </c>
      <c r="C23" s="35" t="s">
        <v>151</v>
      </c>
      <c r="D23" s="36">
        <v>1</v>
      </c>
      <c r="E23" s="35" t="s">
        <v>96</v>
      </c>
      <c r="F23" s="35">
        <v>0.69</v>
      </c>
      <c r="G23" s="41">
        <v>0</v>
      </c>
      <c r="H23" s="41">
        <v>0</v>
      </c>
      <c r="I23" s="41">
        <v>0</v>
      </c>
      <c r="J23" s="44">
        <f t="shared" si="0"/>
        <v>0</v>
      </c>
      <c r="K23" s="44">
        <f t="shared" si="1"/>
        <v>0</v>
      </c>
      <c r="L23" s="37" t="s">
        <v>56</v>
      </c>
      <c r="M23" s="37" t="s">
        <v>152</v>
      </c>
    </row>
    <row r="24" spans="1:13" ht="84.75" customHeight="1" x14ac:dyDescent="0.2">
      <c r="A24" s="35">
        <v>23</v>
      </c>
      <c r="B24" s="36" t="s">
        <v>153</v>
      </c>
      <c r="C24" s="35" t="s">
        <v>154</v>
      </c>
      <c r="D24" s="36">
        <v>4</v>
      </c>
      <c r="E24" s="35" t="s">
        <v>96</v>
      </c>
      <c r="F24" s="35">
        <v>0.69</v>
      </c>
      <c r="G24" s="41">
        <v>0</v>
      </c>
      <c r="H24" s="41">
        <v>0</v>
      </c>
      <c r="I24" s="41">
        <v>0</v>
      </c>
      <c r="J24" s="44">
        <f t="shared" si="0"/>
        <v>0</v>
      </c>
      <c r="K24" s="44">
        <f t="shared" si="1"/>
        <v>0</v>
      </c>
      <c r="L24" s="37" t="s">
        <v>56</v>
      </c>
      <c r="M24" s="37" t="s">
        <v>155</v>
      </c>
    </row>
    <row r="25" spans="1:13" ht="71.25" customHeight="1" x14ac:dyDescent="0.2">
      <c r="A25" s="35">
        <v>24</v>
      </c>
      <c r="B25" s="36" t="s">
        <v>156</v>
      </c>
      <c r="C25" s="35" t="s">
        <v>157</v>
      </c>
      <c r="D25" s="36">
        <v>3</v>
      </c>
      <c r="E25" s="35" t="s">
        <v>96</v>
      </c>
      <c r="F25" s="35">
        <v>0.69</v>
      </c>
      <c r="G25" s="41">
        <v>0</v>
      </c>
      <c r="H25" s="41">
        <v>0</v>
      </c>
      <c r="I25" s="41">
        <v>0</v>
      </c>
      <c r="J25" s="44">
        <f t="shared" si="0"/>
        <v>0</v>
      </c>
      <c r="K25" s="44">
        <f t="shared" si="1"/>
        <v>0</v>
      </c>
      <c r="L25" s="37" t="s">
        <v>56</v>
      </c>
      <c r="M25" s="37" t="s">
        <v>158</v>
      </c>
    </row>
    <row r="26" spans="1:13" ht="89.25" customHeight="1" x14ac:dyDescent="0.2">
      <c r="A26" s="35">
        <v>25</v>
      </c>
      <c r="B26" s="36" t="s">
        <v>159</v>
      </c>
      <c r="C26" s="35" t="s">
        <v>160</v>
      </c>
      <c r="D26" s="36">
        <v>2</v>
      </c>
      <c r="E26" s="35" t="s">
        <v>96</v>
      </c>
      <c r="F26" s="35">
        <v>0.83</v>
      </c>
      <c r="G26" s="41">
        <v>0</v>
      </c>
      <c r="H26" s="41">
        <v>0</v>
      </c>
      <c r="I26" s="41">
        <v>0</v>
      </c>
      <c r="J26" s="44">
        <f t="shared" si="0"/>
        <v>0</v>
      </c>
      <c r="K26" s="44">
        <f t="shared" si="1"/>
        <v>0</v>
      </c>
      <c r="L26" s="37" t="s">
        <v>56</v>
      </c>
      <c r="M26" s="37" t="s">
        <v>161</v>
      </c>
    </row>
    <row r="27" spans="1:13" ht="100.5" customHeight="1" x14ac:dyDescent="0.2">
      <c r="A27" s="35">
        <v>26</v>
      </c>
      <c r="B27" s="36" t="s">
        <v>162</v>
      </c>
      <c r="C27" s="35" t="s">
        <v>163</v>
      </c>
      <c r="D27" s="36">
        <v>3</v>
      </c>
      <c r="E27" s="35" t="s">
        <v>96</v>
      </c>
      <c r="F27" s="35">
        <v>0.89</v>
      </c>
      <c r="G27" s="41">
        <v>0</v>
      </c>
      <c r="H27" s="41">
        <v>0</v>
      </c>
      <c r="I27" s="41">
        <v>0</v>
      </c>
      <c r="J27" s="44">
        <f t="shared" si="0"/>
        <v>0</v>
      </c>
      <c r="K27" s="44">
        <f t="shared" si="1"/>
        <v>0</v>
      </c>
      <c r="L27" s="37" t="s">
        <v>56</v>
      </c>
      <c r="M27" s="37" t="s">
        <v>164</v>
      </c>
    </row>
    <row r="28" spans="1:13" ht="107.25" customHeight="1" x14ac:dyDescent="0.2">
      <c r="A28" s="35">
        <v>27</v>
      </c>
      <c r="B28" s="36" t="s">
        <v>165</v>
      </c>
      <c r="C28" s="35" t="s">
        <v>166</v>
      </c>
      <c r="D28" s="36">
        <v>4</v>
      </c>
      <c r="E28" s="35" t="s">
        <v>96</v>
      </c>
      <c r="F28" s="35">
        <v>0.89</v>
      </c>
      <c r="G28" s="41">
        <v>0</v>
      </c>
      <c r="H28" s="41">
        <v>0</v>
      </c>
      <c r="I28" s="41">
        <v>0</v>
      </c>
      <c r="J28" s="44">
        <f t="shared" si="0"/>
        <v>0</v>
      </c>
      <c r="K28" s="44">
        <f t="shared" si="1"/>
        <v>0</v>
      </c>
      <c r="L28" s="37" t="s">
        <v>56</v>
      </c>
      <c r="M28" s="37" t="s">
        <v>167</v>
      </c>
    </row>
    <row r="29" spans="1:13" ht="86.25" customHeight="1" x14ac:dyDescent="0.2">
      <c r="A29" s="35">
        <v>28</v>
      </c>
      <c r="B29" s="36" t="s">
        <v>168</v>
      </c>
      <c r="C29" s="35" t="s">
        <v>169</v>
      </c>
      <c r="D29" s="36">
        <v>12</v>
      </c>
      <c r="E29" s="35" t="s">
        <v>96</v>
      </c>
      <c r="F29" s="35">
        <v>0.89</v>
      </c>
      <c r="G29" s="41">
        <v>0</v>
      </c>
      <c r="H29" s="41">
        <v>0</v>
      </c>
      <c r="I29" s="41">
        <v>0</v>
      </c>
      <c r="J29" s="44">
        <f t="shared" si="0"/>
        <v>0</v>
      </c>
      <c r="K29" s="44">
        <f t="shared" si="1"/>
        <v>0</v>
      </c>
      <c r="L29" s="37" t="s">
        <v>56</v>
      </c>
      <c r="M29" s="37" t="s">
        <v>170</v>
      </c>
    </row>
    <row r="30" spans="1:13" ht="99.75" customHeight="1" x14ac:dyDescent="0.2">
      <c r="A30" s="35">
        <v>29</v>
      </c>
      <c r="B30" s="36" t="s">
        <v>171</v>
      </c>
      <c r="C30" s="35" t="s">
        <v>172</v>
      </c>
      <c r="D30" s="36">
        <v>2</v>
      </c>
      <c r="E30" s="35" t="s">
        <v>96</v>
      </c>
      <c r="F30" s="35">
        <v>0.89</v>
      </c>
      <c r="G30" s="41">
        <v>0</v>
      </c>
      <c r="H30" s="41">
        <v>0</v>
      </c>
      <c r="I30" s="41">
        <v>0</v>
      </c>
      <c r="J30" s="44">
        <f t="shared" si="0"/>
        <v>0</v>
      </c>
      <c r="K30" s="44">
        <f t="shared" si="1"/>
        <v>0</v>
      </c>
      <c r="L30" s="37" t="s">
        <v>56</v>
      </c>
      <c r="M30" s="37" t="s">
        <v>173</v>
      </c>
    </row>
    <row r="31" spans="1:13" ht="107.25" customHeight="1" x14ac:dyDescent="0.2">
      <c r="A31" s="35">
        <v>30</v>
      </c>
      <c r="B31" s="36" t="s">
        <v>174</v>
      </c>
      <c r="C31" s="35" t="s">
        <v>175</v>
      </c>
      <c r="D31" s="36">
        <v>4</v>
      </c>
      <c r="E31" s="35" t="s">
        <v>96</v>
      </c>
      <c r="F31" s="35">
        <v>1.65</v>
      </c>
      <c r="G31" s="41">
        <v>0</v>
      </c>
      <c r="H31" s="41">
        <v>0</v>
      </c>
      <c r="I31" s="41">
        <v>0</v>
      </c>
      <c r="J31" s="44">
        <f t="shared" si="0"/>
        <v>0</v>
      </c>
      <c r="K31" s="44">
        <f t="shared" si="1"/>
        <v>0</v>
      </c>
      <c r="L31" s="37" t="s">
        <v>56</v>
      </c>
      <c r="M31" s="37" t="s">
        <v>176</v>
      </c>
    </row>
    <row r="32" spans="1:13" ht="85.5" customHeight="1" x14ac:dyDescent="0.2">
      <c r="A32" s="35">
        <v>31</v>
      </c>
      <c r="B32" s="36" t="s">
        <v>177</v>
      </c>
      <c r="C32" s="35" t="s">
        <v>178</v>
      </c>
      <c r="D32" s="36">
        <v>13</v>
      </c>
      <c r="E32" s="35" t="s">
        <v>96</v>
      </c>
      <c r="F32" s="35">
        <v>1.65</v>
      </c>
      <c r="G32" s="41">
        <v>0</v>
      </c>
      <c r="H32" s="41">
        <v>0</v>
      </c>
      <c r="I32" s="41">
        <v>0</v>
      </c>
      <c r="J32" s="44">
        <f t="shared" si="0"/>
        <v>0</v>
      </c>
      <c r="K32" s="44">
        <f t="shared" si="1"/>
        <v>0</v>
      </c>
      <c r="L32" s="37" t="s">
        <v>56</v>
      </c>
      <c r="M32" s="37" t="s">
        <v>179</v>
      </c>
    </row>
    <row r="33" spans="1:13" ht="96" customHeight="1" x14ac:dyDescent="0.2">
      <c r="A33" s="35">
        <v>32</v>
      </c>
      <c r="B33" s="36" t="s">
        <v>180</v>
      </c>
      <c r="C33" s="35" t="s">
        <v>181</v>
      </c>
      <c r="D33" s="36">
        <v>2</v>
      </c>
      <c r="E33" s="35" t="s">
        <v>96</v>
      </c>
      <c r="F33" s="35">
        <v>1.65</v>
      </c>
      <c r="G33" s="41">
        <v>0</v>
      </c>
      <c r="H33" s="41">
        <v>0</v>
      </c>
      <c r="I33" s="41">
        <v>0</v>
      </c>
      <c r="J33" s="44">
        <f t="shared" si="0"/>
        <v>0</v>
      </c>
      <c r="K33" s="44">
        <f t="shared" si="1"/>
        <v>0</v>
      </c>
      <c r="L33" s="37" t="s">
        <v>56</v>
      </c>
      <c r="M33" s="37" t="s">
        <v>182</v>
      </c>
    </row>
    <row r="34" spans="1:13" ht="55.5" customHeight="1" x14ac:dyDescent="0.2">
      <c r="A34" s="35">
        <v>33</v>
      </c>
      <c r="B34" s="36" t="s">
        <v>183</v>
      </c>
      <c r="C34" s="35" t="s">
        <v>184</v>
      </c>
      <c r="D34" s="36">
        <v>2</v>
      </c>
      <c r="E34" s="35" t="s">
        <v>96</v>
      </c>
      <c r="F34" s="35">
        <v>1</v>
      </c>
      <c r="G34" s="41">
        <v>0</v>
      </c>
      <c r="H34" s="41">
        <v>0</v>
      </c>
      <c r="I34" s="41">
        <v>0</v>
      </c>
      <c r="J34" s="44">
        <f t="shared" si="0"/>
        <v>0</v>
      </c>
      <c r="K34" s="44">
        <f t="shared" si="1"/>
        <v>0</v>
      </c>
      <c r="L34" s="37" t="s">
        <v>56</v>
      </c>
      <c r="M34" s="37" t="s">
        <v>185</v>
      </c>
    </row>
    <row r="35" spans="1:13" ht="65.25" customHeight="1" x14ac:dyDescent="0.2">
      <c r="A35" s="35">
        <v>34</v>
      </c>
      <c r="B35" s="36" t="s">
        <v>186</v>
      </c>
      <c r="C35" s="35" t="s">
        <v>187</v>
      </c>
      <c r="D35" s="36">
        <v>2</v>
      </c>
      <c r="E35" s="35" t="s">
        <v>96</v>
      </c>
      <c r="F35" s="35">
        <v>1</v>
      </c>
      <c r="G35" s="41">
        <v>0</v>
      </c>
      <c r="H35" s="41">
        <v>0</v>
      </c>
      <c r="I35" s="41">
        <v>0</v>
      </c>
      <c r="J35" s="44">
        <f t="shared" si="0"/>
        <v>0</v>
      </c>
      <c r="K35" s="44">
        <f t="shared" si="1"/>
        <v>0</v>
      </c>
      <c r="L35" s="37" t="s">
        <v>56</v>
      </c>
      <c r="M35" s="37" t="s">
        <v>188</v>
      </c>
    </row>
    <row r="36" spans="1:13" ht="87" customHeight="1" x14ac:dyDescent="0.2">
      <c r="A36" s="35">
        <v>35</v>
      </c>
      <c r="B36" s="36" t="s">
        <v>189</v>
      </c>
      <c r="C36" s="35" t="s">
        <v>190</v>
      </c>
      <c r="D36" s="36">
        <v>1</v>
      </c>
      <c r="E36" s="35" t="s">
        <v>96</v>
      </c>
      <c r="F36" s="35">
        <v>0.61</v>
      </c>
      <c r="G36" s="41">
        <v>0</v>
      </c>
      <c r="H36" s="41">
        <v>0</v>
      </c>
      <c r="I36" s="41">
        <v>0</v>
      </c>
      <c r="J36" s="44">
        <f t="shared" si="0"/>
        <v>0</v>
      </c>
      <c r="K36" s="44">
        <f t="shared" si="1"/>
        <v>0</v>
      </c>
      <c r="L36" s="37" t="s">
        <v>56</v>
      </c>
      <c r="M36" s="37" t="s">
        <v>191</v>
      </c>
    </row>
    <row r="37" spans="1:13" ht="87" customHeight="1" x14ac:dyDescent="0.2">
      <c r="A37" s="35">
        <v>36</v>
      </c>
      <c r="B37" s="36" t="s">
        <v>192</v>
      </c>
      <c r="C37" s="35" t="s">
        <v>193</v>
      </c>
      <c r="D37" s="36">
        <v>1</v>
      </c>
      <c r="E37" s="35" t="s">
        <v>96</v>
      </c>
      <c r="F37" s="35">
        <v>0.67</v>
      </c>
      <c r="G37" s="41">
        <v>0</v>
      </c>
      <c r="H37" s="41">
        <v>0</v>
      </c>
      <c r="I37" s="41">
        <v>0</v>
      </c>
      <c r="J37" s="44">
        <f t="shared" si="0"/>
        <v>0</v>
      </c>
      <c r="K37" s="44">
        <f t="shared" si="1"/>
        <v>0</v>
      </c>
      <c r="L37" s="37" t="s">
        <v>56</v>
      </c>
      <c r="M37" s="37" t="s">
        <v>194</v>
      </c>
    </row>
    <row r="38" spans="1:13" ht="78.75" customHeight="1" x14ac:dyDescent="0.2">
      <c r="A38" s="35">
        <v>37</v>
      </c>
      <c r="B38" s="36" t="s">
        <v>192</v>
      </c>
      <c r="C38" s="35" t="s">
        <v>193</v>
      </c>
      <c r="D38" s="36">
        <v>1</v>
      </c>
      <c r="E38" s="35" t="s">
        <v>96</v>
      </c>
      <c r="F38" s="35">
        <v>0.67</v>
      </c>
      <c r="G38" s="41">
        <v>0</v>
      </c>
      <c r="H38" s="41">
        <v>0</v>
      </c>
      <c r="I38" s="41">
        <v>0</v>
      </c>
      <c r="J38" s="44">
        <f t="shared" si="0"/>
        <v>0</v>
      </c>
      <c r="K38" s="44">
        <f t="shared" si="1"/>
        <v>0</v>
      </c>
      <c r="L38" s="37" t="s">
        <v>56</v>
      </c>
      <c r="M38" s="37" t="s">
        <v>194</v>
      </c>
    </row>
    <row r="39" spans="1:13" ht="231" customHeight="1" x14ac:dyDescent="0.2">
      <c r="A39" s="35">
        <v>38</v>
      </c>
      <c r="B39" s="36" t="s">
        <v>195</v>
      </c>
      <c r="C39" s="35" t="s">
        <v>196</v>
      </c>
      <c r="D39" s="36">
        <v>1</v>
      </c>
      <c r="E39" s="35" t="s">
        <v>96</v>
      </c>
      <c r="F39" s="35">
        <v>25</v>
      </c>
      <c r="G39" s="41">
        <v>0</v>
      </c>
      <c r="H39" s="41">
        <v>0</v>
      </c>
      <c r="I39" s="41">
        <v>0</v>
      </c>
      <c r="J39" s="44">
        <f t="shared" si="0"/>
        <v>0</v>
      </c>
      <c r="K39" s="44">
        <f t="shared" si="1"/>
        <v>0</v>
      </c>
      <c r="L39" s="37"/>
      <c r="M39" s="37"/>
    </row>
    <row r="40" spans="1:13" ht="58.5" customHeight="1" x14ac:dyDescent="0.2">
      <c r="A40" s="35">
        <v>39</v>
      </c>
      <c r="B40" s="36" t="s">
        <v>197</v>
      </c>
      <c r="C40" s="35" t="s">
        <v>198</v>
      </c>
      <c r="D40" s="36">
        <v>5</v>
      </c>
      <c r="E40" s="35" t="s">
        <v>96</v>
      </c>
      <c r="F40" s="35">
        <v>0.12</v>
      </c>
      <c r="G40" s="41">
        <v>0</v>
      </c>
      <c r="H40" s="41">
        <v>0</v>
      </c>
      <c r="I40" s="41">
        <v>0</v>
      </c>
      <c r="J40" s="44">
        <f t="shared" si="0"/>
        <v>0</v>
      </c>
      <c r="K40" s="44">
        <f t="shared" si="1"/>
        <v>0</v>
      </c>
      <c r="L40" s="37" t="s">
        <v>56</v>
      </c>
      <c r="M40" s="37" t="s">
        <v>199</v>
      </c>
    </row>
    <row r="41" spans="1:13" ht="45" customHeight="1" x14ac:dyDescent="0.2">
      <c r="A41" s="35">
        <v>40</v>
      </c>
      <c r="B41" s="36" t="s">
        <v>200</v>
      </c>
      <c r="C41" s="35" t="s">
        <v>201</v>
      </c>
      <c r="D41" s="36">
        <v>10</v>
      </c>
      <c r="E41" s="35" t="s">
        <v>96</v>
      </c>
      <c r="F41" s="35">
        <v>1.08</v>
      </c>
      <c r="G41" s="41">
        <v>0</v>
      </c>
      <c r="H41" s="41">
        <v>0</v>
      </c>
      <c r="I41" s="41">
        <v>0</v>
      </c>
      <c r="J41" s="44">
        <f t="shared" si="0"/>
        <v>0</v>
      </c>
      <c r="K41" s="44">
        <f t="shared" si="1"/>
        <v>0</v>
      </c>
      <c r="L41" s="37" t="s">
        <v>56</v>
      </c>
      <c r="M41" s="37" t="s">
        <v>202</v>
      </c>
    </row>
    <row r="42" spans="1:13" ht="54.75" customHeight="1" x14ac:dyDescent="0.2">
      <c r="A42" s="35">
        <v>41</v>
      </c>
      <c r="B42" s="36" t="s">
        <v>203</v>
      </c>
      <c r="C42" s="35" t="s">
        <v>204</v>
      </c>
      <c r="D42" s="36">
        <v>2</v>
      </c>
      <c r="E42" s="35" t="s">
        <v>96</v>
      </c>
      <c r="F42" s="35">
        <v>2.83</v>
      </c>
      <c r="G42" s="41">
        <v>0</v>
      </c>
      <c r="H42" s="41">
        <v>0</v>
      </c>
      <c r="I42" s="41">
        <v>0</v>
      </c>
      <c r="J42" s="44">
        <f t="shared" si="0"/>
        <v>0</v>
      </c>
      <c r="K42" s="44">
        <f t="shared" si="1"/>
        <v>0</v>
      </c>
      <c r="L42" s="37" t="s">
        <v>56</v>
      </c>
      <c r="M42" s="37"/>
    </row>
    <row r="43" spans="1:13" ht="60" customHeight="1" x14ac:dyDescent="0.2">
      <c r="A43" s="35">
        <v>42</v>
      </c>
      <c r="B43" s="36" t="s">
        <v>205</v>
      </c>
      <c r="C43" s="35" t="s">
        <v>206</v>
      </c>
      <c r="D43" s="36">
        <v>1</v>
      </c>
      <c r="E43" s="35" t="s">
        <v>96</v>
      </c>
      <c r="F43" s="35">
        <v>10</v>
      </c>
      <c r="G43" s="41">
        <v>0</v>
      </c>
      <c r="H43" s="41">
        <v>0</v>
      </c>
      <c r="I43" s="41">
        <v>0</v>
      </c>
      <c r="J43" s="44">
        <f t="shared" si="0"/>
        <v>0</v>
      </c>
      <c r="K43" s="44">
        <f t="shared" si="1"/>
        <v>0</v>
      </c>
      <c r="L43" s="37"/>
      <c r="M43" s="37"/>
    </row>
    <row r="44" spans="1:13" ht="84" customHeight="1" x14ac:dyDescent="0.2">
      <c r="A44" s="35">
        <v>43</v>
      </c>
      <c r="B44" s="36" t="s">
        <v>207</v>
      </c>
      <c r="C44" s="35" t="s">
        <v>208</v>
      </c>
      <c r="D44" s="36">
        <v>6</v>
      </c>
      <c r="E44" s="35" t="s">
        <v>96</v>
      </c>
      <c r="F44" s="35">
        <v>3.3</v>
      </c>
      <c r="G44" s="41">
        <v>0</v>
      </c>
      <c r="H44" s="41">
        <v>0</v>
      </c>
      <c r="I44" s="41">
        <v>0</v>
      </c>
      <c r="J44" s="44">
        <f t="shared" si="0"/>
        <v>0</v>
      </c>
      <c r="K44" s="44">
        <f t="shared" si="1"/>
        <v>0</v>
      </c>
      <c r="L44" s="37"/>
      <c r="M44" s="37"/>
    </row>
    <row r="45" spans="1:13" ht="72.75" customHeight="1" x14ac:dyDescent="0.2">
      <c r="A45" s="35">
        <v>44</v>
      </c>
      <c r="B45" s="36" t="s">
        <v>209</v>
      </c>
      <c r="C45" s="35" t="s">
        <v>210</v>
      </c>
      <c r="D45" s="36">
        <v>6</v>
      </c>
      <c r="E45" s="35" t="s">
        <v>96</v>
      </c>
      <c r="F45" s="35">
        <v>1.97</v>
      </c>
      <c r="G45" s="41">
        <v>0</v>
      </c>
      <c r="H45" s="41">
        <v>0</v>
      </c>
      <c r="I45" s="41">
        <v>0</v>
      </c>
      <c r="J45" s="44">
        <f t="shared" si="0"/>
        <v>0</v>
      </c>
      <c r="K45" s="44">
        <f t="shared" si="1"/>
        <v>0</v>
      </c>
      <c r="L45" s="37" t="s">
        <v>56</v>
      </c>
      <c r="M45" s="37" t="s">
        <v>211</v>
      </c>
    </row>
    <row r="46" spans="1:13" ht="73.5" customHeight="1" x14ac:dyDescent="0.2">
      <c r="A46" s="35">
        <v>45</v>
      </c>
      <c r="B46" s="36" t="s">
        <v>212</v>
      </c>
      <c r="C46" s="35" t="s">
        <v>213</v>
      </c>
      <c r="D46" s="36">
        <v>2</v>
      </c>
      <c r="E46" s="35" t="s">
        <v>96</v>
      </c>
      <c r="F46" s="35">
        <v>1.97</v>
      </c>
      <c r="G46" s="41">
        <v>0</v>
      </c>
      <c r="H46" s="41">
        <v>0</v>
      </c>
      <c r="I46" s="41">
        <v>0</v>
      </c>
      <c r="J46" s="44">
        <f t="shared" si="0"/>
        <v>0</v>
      </c>
      <c r="K46" s="44">
        <f t="shared" si="1"/>
        <v>0</v>
      </c>
      <c r="L46" s="37" t="s">
        <v>56</v>
      </c>
      <c r="M46" s="37" t="s">
        <v>214</v>
      </c>
    </row>
    <row r="47" spans="1:13" ht="72" customHeight="1" x14ac:dyDescent="0.2">
      <c r="A47" s="35">
        <v>46</v>
      </c>
      <c r="B47" s="36" t="s">
        <v>215</v>
      </c>
      <c r="C47" s="35" t="s">
        <v>216</v>
      </c>
      <c r="D47" s="36">
        <v>1</v>
      </c>
      <c r="E47" s="35" t="s">
        <v>96</v>
      </c>
      <c r="F47" s="35">
        <v>1.97</v>
      </c>
      <c r="G47" s="41">
        <v>0</v>
      </c>
      <c r="H47" s="41">
        <v>0</v>
      </c>
      <c r="I47" s="41">
        <v>0</v>
      </c>
      <c r="J47" s="44">
        <f t="shared" si="0"/>
        <v>0</v>
      </c>
      <c r="K47" s="44">
        <f t="shared" si="1"/>
        <v>0</v>
      </c>
      <c r="L47" s="37" t="s">
        <v>56</v>
      </c>
      <c r="M47" s="37" t="s">
        <v>217</v>
      </c>
    </row>
    <row r="48" spans="1:13" ht="69" customHeight="1" x14ac:dyDescent="0.2">
      <c r="A48" s="35">
        <v>47</v>
      </c>
      <c r="B48" s="36" t="s">
        <v>218</v>
      </c>
      <c r="C48" s="35" t="s">
        <v>219</v>
      </c>
      <c r="D48" s="36">
        <v>15</v>
      </c>
      <c r="E48" s="35" t="s">
        <v>96</v>
      </c>
      <c r="F48" s="35">
        <v>1.97</v>
      </c>
      <c r="G48" s="41">
        <v>0</v>
      </c>
      <c r="H48" s="41">
        <v>0</v>
      </c>
      <c r="I48" s="41">
        <v>0</v>
      </c>
      <c r="J48" s="44">
        <f t="shared" si="0"/>
        <v>0</v>
      </c>
      <c r="K48" s="44">
        <f t="shared" si="1"/>
        <v>0</v>
      </c>
      <c r="L48" s="37" t="s">
        <v>56</v>
      </c>
      <c r="M48" s="37" t="s">
        <v>220</v>
      </c>
    </row>
    <row r="49" spans="1:13" ht="76.5" customHeight="1" x14ac:dyDescent="0.2">
      <c r="A49" s="35">
        <v>48</v>
      </c>
      <c r="B49" s="36" t="s">
        <v>221</v>
      </c>
      <c r="C49" s="35" t="s">
        <v>222</v>
      </c>
      <c r="D49" s="36">
        <v>15</v>
      </c>
      <c r="E49" s="35" t="s">
        <v>96</v>
      </c>
      <c r="F49" s="35">
        <v>1.97</v>
      </c>
      <c r="G49" s="41">
        <v>0</v>
      </c>
      <c r="H49" s="41">
        <v>0</v>
      </c>
      <c r="I49" s="41">
        <v>0</v>
      </c>
      <c r="J49" s="44">
        <f t="shared" si="0"/>
        <v>0</v>
      </c>
      <c r="K49" s="44">
        <f t="shared" si="1"/>
        <v>0</v>
      </c>
      <c r="L49" s="37" t="s">
        <v>56</v>
      </c>
      <c r="M49" s="37" t="s">
        <v>223</v>
      </c>
    </row>
    <row r="50" spans="1:13" ht="73.5" customHeight="1" x14ac:dyDescent="0.2">
      <c r="A50" s="35">
        <v>49</v>
      </c>
      <c r="B50" s="36" t="s">
        <v>224</v>
      </c>
      <c r="C50" s="35" t="s">
        <v>225</v>
      </c>
      <c r="D50" s="36">
        <v>9</v>
      </c>
      <c r="E50" s="35" t="s">
        <v>96</v>
      </c>
      <c r="F50" s="35">
        <v>1.97</v>
      </c>
      <c r="G50" s="41">
        <v>0</v>
      </c>
      <c r="H50" s="41">
        <v>0</v>
      </c>
      <c r="I50" s="41">
        <v>0</v>
      </c>
      <c r="J50" s="44">
        <f t="shared" si="0"/>
        <v>0</v>
      </c>
      <c r="K50" s="44">
        <f t="shared" si="1"/>
        <v>0</v>
      </c>
      <c r="L50" s="37" t="s">
        <v>56</v>
      </c>
      <c r="M50" s="37" t="s">
        <v>226</v>
      </c>
    </row>
    <row r="51" spans="1:13" ht="74.25" customHeight="1" x14ac:dyDescent="0.2">
      <c r="A51" s="35">
        <v>50</v>
      </c>
      <c r="B51" s="36" t="s">
        <v>227</v>
      </c>
      <c r="C51" s="35" t="s">
        <v>228</v>
      </c>
      <c r="D51" s="36">
        <v>20</v>
      </c>
      <c r="E51" s="35" t="s">
        <v>96</v>
      </c>
      <c r="F51" s="35">
        <v>1.97</v>
      </c>
      <c r="G51" s="41">
        <v>0</v>
      </c>
      <c r="H51" s="41">
        <v>0</v>
      </c>
      <c r="I51" s="41">
        <v>0</v>
      </c>
      <c r="J51" s="44">
        <f t="shared" si="0"/>
        <v>0</v>
      </c>
      <c r="K51" s="44">
        <f t="shared" si="1"/>
        <v>0</v>
      </c>
      <c r="L51" s="37" t="s">
        <v>56</v>
      </c>
      <c r="M51" s="37" t="s">
        <v>229</v>
      </c>
    </row>
    <row r="52" spans="1:13" ht="73.5" customHeight="1" x14ac:dyDescent="0.2">
      <c r="A52" s="35">
        <v>51</v>
      </c>
      <c r="B52" s="36" t="s">
        <v>230</v>
      </c>
      <c r="C52" s="35" t="s">
        <v>231</v>
      </c>
      <c r="D52" s="36">
        <v>1</v>
      </c>
      <c r="E52" s="35" t="s">
        <v>96</v>
      </c>
      <c r="F52" s="35">
        <v>1.97</v>
      </c>
      <c r="G52" s="41">
        <v>0</v>
      </c>
      <c r="H52" s="41">
        <v>0</v>
      </c>
      <c r="I52" s="41">
        <v>0</v>
      </c>
      <c r="J52" s="44">
        <f t="shared" si="0"/>
        <v>0</v>
      </c>
      <c r="K52" s="44">
        <f t="shared" si="1"/>
        <v>0</v>
      </c>
      <c r="L52" s="37" t="s">
        <v>56</v>
      </c>
      <c r="M52" s="37" t="s">
        <v>232</v>
      </c>
    </row>
    <row r="53" spans="1:13" ht="69" customHeight="1" x14ac:dyDescent="0.2">
      <c r="A53" s="35">
        <v>52</v>
      </c>
      <c r="B53" s="36" t="s">
        <v>233</v>
      </c>
      <c r="C53" s="35" t="s">
        <v>234</v>
      </c>
      <c r="D53" s="36">
        <v>11</v>
      </c>
      <c r="E53" s="35" t="s">
        <v>96</v>
      </c>
      <c r="F53" s="35">
        <v>1.97</v>
      </c>
      <c r="G53" s="41">
        <v>0</v>
      </c>
      <c r="H53" s="41">
        <v>0</v>
      </c>
      <c r="I53" s="41">
        <v>0</v>
      </c>
      <c r="J53" s="44">
        <f t="shared" si="0"/>
        <v>0</v>
      </c>
      <c r="K53" s="44">
        <f t="shared" si="1"/>
        <v>0</v>
      </c>
      <c r="L53" s="37" t="s">
        <v>56</v>
      </c>
      <c r="M53" s="37" t="s">
        <v>235</v>
      </c>
    </row>
    <row r="54" spans="1:13" ht="68.25" customHeight="1" x14ac:dyDescent="0.2">
      <c r="A54" s="35">
        <v>53</v>
      </c>
      <c r="B54" s="36" t="s">
        <v>236</v>
      </c>
      <c r="C54" s="35" t="s">
        <v>237</v>
      </c>
      <c r="D54" s="36">
        <v>2</v>
      </c>
      <c r="E54" s="35" t="s">
        <v>96</v>
      </c>
      <c r="F54" s="35">
        <v>1.97</v>
      </c>
      <c r="G54" s="41">
        <v>0</v>
      </c>
      <c r="H54" s="41">
        <v>0</v>
      </c>
      <c r="I54" s="41">
        <v>0</v>
      </c>
      <c r="J54" s="44">
        <f t="shared" si="0"/>
        <v>0</v>
      </c>
      <c r="K54" s="44">
        <f t="shared" si="1"/>
        <v>0</v>
      </c>
      <c r="L54" s="37" t="s">
        <v>56</v>
      </c>
      <c r="M54" s="37" t="s">
        <v>238</v>
      </c>
    </row>
    <row r="55" spans="1:13" ht="77.25" customHeight="1" x14ac:dyDescent="0.2">
      <c r="A55" s="35">
        <v>54</v>
      </c>
      <c r="B55" s="36" t="s">
        <v>239</v>
      </c>
      <c r="C55" s="35" t="s">
        <v>240</v>
      </c>
      <c r="D55" s="36">
        <v>2</v>
      </c>
      <c r="E55" s="35" t="s">
        <v>96</v>
      </c>
      <c r="F55" s="35">
        <v>2.67</v>
      </c>
      <c r="G55" s="41">
        <v>0</v>
      </c>
      <c r="H55" s="41">
        <v>0</v>
      </c>
      <c r="I55" s="41">
        <v>0</v>
      </c>
      <c r="J55" s="44">
        <f t="shared" si="0"/>
        <v>0</v>
      </c>
      <c r="K55" s="44">
        <f t="shared" si="1"/>
        <v>0</v>
      </c>
      <c r="L55" s="37" t="s">
        <v>56</v>
      </c>
      <c r="M55" s="37" t="s">
        <v>241</v>
      </c>
    </row>
    <row r="56" spans="1:13" ht="78" customHeight="1" x14ac:dyDescent="0.2">
      <c r="A56" s="35">
        <v>55</v>
      </c>
      <c r="B56" s="36" t="s">
        <v>242</v>
      </c>
      <c r="C56" s="35" t="s">
        <v>243</v>
      </c>
      <c r="D56" s="36">
        <v>4</v>
      </c>
      <c r="E56" s="35" t="s">
        <v>96</v>
      </c>
      <c r="F56" s="35">
        <v>2.67</v>
      </c>
      <c r="G56" s="41">
        <v>0</v>
      </c>
      <c r="H56" s="41">
        <v>0</v>
      </c>
      <c r="I56" s="41">
        <v>0</v>
      </c>
      <c r="J56" s="44">
        <f t="shared" si="0"/>
        <v>0</v>
      </c>
      <c r="K56" s="44">
        <f t="shared" si="1"/>
        <v>0</v>
      </c>
      <c r="L56" s="37" t="s">
        <v>56</v>
      </c>
      <c r="M56" s="37" t="s">
        <v>244</v>
      </c>
    </row>
    <row r="57" spans="1:13" ht="79.5" customHeight="1" x14ac:dyDescent="0.2">
      <c r="A57" s="35">
        <v>56</v>
      </c>
      <c r="B57" s="36" t="s">
        <v>245</v>
      </c>
      <c r="C57" s="35" t="s">
        <v>246</v>
      </c>
      <c r="D57" s="36">
        <v>2</v>
      </c>
      <c r="E57" s="35" t="s">
        <v>96</v>
      </c>
      <c r="F57" s="35">
        <v>2.67</v>
      </c>
      <c r="G57" s="41">
        <v>0</v>
      </c>
      <c r="H57" s="41">
        <v>0</v>
      </c>
      <c r="I57" s="41">
        <v>0</v>
      </c>
      <c r="J57" s="44">
        <f t="shared" si="0"/>
        <v>0</v>
      </c>
      <c r="K57" s="44">
        <f t="shared" si="1"/>
        <v>0</v>
      </c>
      <c r="L57" s="37" t="s">
        <v>56</v>
      </c>
      <c r="M57" s="37" t="s">
        <v>247</v>
      </c>
    </row>
    <row r="58" spans="1:13" ht="69" customHeight="1" x14ac:dyDescent="0.2">
      <c r="A58" s="35">
        <v>57</v>
      </c>
      <c r="B58" s="36" t="s">
        <v>248</v>
      </c>
      <c r="C58" s="35" t="s">
        <v>249</v>
      </c>
      <c r="D58" s="36">
        <v>6</v>
      </c>
      <c r="E58" s="35" t="s">
        <v>96</v>
      </c>
      <c r="F58" s="35">
        <v>2.67</v>
      </c>
      <c r="G58" s="41">
        <v>0</v>
      </c>
      <c r="H58" s="41">
        <v>0</v>
      </c>
      <c r="I58" s="41">
        <v>0</v>
      </c>
      <c r="J58" s="44">
        <f t="shared" si="0"/>
        <v>0</v>
      </c>
      <c r="K58" s="44">
        <f t="shared" si="1"/>
        <v>0</v>
      </c>
      <c r="L58" s="37" t="s">
        <v>56</v>
      </c>
      <c r="M58" s="37" t="s">
        <v>250</v>
      </c>
    </row>
    <row r="59" spans="1:13" ht="45.75" customHeight="1" x14ac:dyDescent="0.2">
      <c r="A59" s="35">
        <v>58</v>
      </c>
      <c r="B59" s="36" t="s">
        <v>251</v>
      </c>
      <c r="C59" s="35" t="s">
        <v>252</v>
      </c>
      <c r="D59" s="36">
        <v>10</v>
      </c>
      <c r="E59" s="35" t="s">
        <v>96</v>
      </c>
      <c r="F59" s="35">
        <v>3.95</v>
      </c>
      <c r="G59" s="41">
        <v>0</v>
      </c>
      <c r="H59" s="41">
        <v>0</v>
      </c>
      <c r="I59" s="41">
        <v>0</v>
      </c>
      <c r="J59" s="44">
        <f t="shared" si="0"/>
        <v>0</v>
      </c>
      <c r="K59" s="44">
        <f t="shared" si="1"/>
        <v>0</v>
      </c>
      <c r="L59" s="37"/>
      <c r="M59" s="37"/>
    </row>
    <row r="60" spans="1:13" ht="52.5" customHeight="1" x14ac:dyDescent="0.2">
      <c r="A60" s="35">
        <v>59</v>
      </c>
      <c r="B60" s="36" t="s">
        <v>253</v>
      </c>
      <c r="C60" s="35" t="s">
        <v>254</v>
      </c>
      <c r="D60" s="36">
        <v>1</v>
      </c>
      <c r="E60" s="35" t="s">
        <v>96</v>
      </c>
      <c r="F60" s="35">
        <v>3.95</v>
      </c>
      <c r="G60" s="41">
        <v>0</v>
      </c>
      <c r="H60" s="41">
        <v>0</v>
      </c>
      <c r="I60" s="41">
        <v>0</v>
      </c>
      <c r="J60" s="44">
        <f t="shared" si="0"/>
        <v>0</v>
      </c>
      <c r="K60" s="44">
        <f t="shared" si="1"/>
        <v>0</v>
      </c>
      <c r="L60" s="37"/>
      <c r="M60" s="37"/>
    </row>
    <row r="61" spans="1:13" ht="48.75" customHeight="1" x14ac:dyDescent="0.2">
      <c r="A61" s="35">
        <v>60</v>
      </c>
      <c r="B61" s="36" t="s">
        <v>255</v>
      </c>
      <c r="C61" s="35" t="s">
        <v>256</v>
      </c>
      <c r="D61" s="36">
        <v>2</v>
      </c>
      <c r="E61" s="35" t="s">
        <v>96</v>
      </c>
      <c r="F61" s="35">
        <v>3.95</v>
      </c>
      <c r="G61" s="41">
        <v>0</v>
      </c>
      <c r="H61" s="41">
        <v>0</v>
      </c>
      <c r="I61" s="41">
        <v>0</v>
      </c>
      <c r="J61" s="44">
        <f t="shared" si="0"/>
        <v>0</v>
      </c>
      <c r="K61" s="44">
        <f t="shared" si="1"/>
        <v>0</v>
      </c>
      <c r="L61" s="37"/>
      <c r="M61" s="37"/>
    </row>
    <row r="62" spans="1:13" ht="74.25" customHeight="1" x14ac:dyDescent="0.2">
      <c r="A62" s="35">
        <v>61</v>
      </c>
      <c r="B62" s="36" t="s">
        <v>257</v>
      </c>
      <c r="C62" s="35" t="s">
        <v>258</v>
      </c>
      <c r="D62" s="36">
        <v>1</v>
      </c>
      <c r="E62" s="35" t="s">
        <v>96</v>
      </c>
      <c r="F62" s="35">
        <v>3.95</v>
      </c>
      <c r="G62" s="41">
        <v>0</v>
      </c>
      <c r="H62" s="41">
        <v>0</v>
      </c>
      <c r="I62" s="41">
        <v>0</v>
      </c>
      <c r="J62" s="44">
        <f t="shared" si="0"/>
        <v>0</v>
      </c>
      <c r="K62" s="44">
        <f t="shared" si="1"/>
        <v>0</v>
      </c>
      <c r="L62" s="37"/>
      <c r="M62" s="37"/>
    </row>
    <row r="63" spans="1:13" ht="55.5" customHeight="1" x14ac:dyDescent="0.2">
      <c r="A63" s="35">
        <v>62</v>
      </c>
      <c r="B63" s="36" t="s">
        <v>259</v>
      </c>
      <c r="C63" s="35" t="s">
        <v>260</v>
      </c>
      <c r="D63" s="36">
        <v>1</v>
      </c>
      <c r="E63" s="35" t="s">
        <v>96</v>
      </c>
      <c r="F63" s="35">
        <v>76.2</v>
      </c>
      <c r="G63" s="41">
        <v>0</v>
      </c>
      <c r="H63" s="41">
        <v>0</v>
      </c>
      <c r="I63" s="41">
        <v>0</v>
      </c>
      <c r="J63" s="44">
        <f t="shared" si="0"/>
        <v>0</v>
      </c>
      <c r="K63" s="44">
        <f t="shared" si="1"/>
        <v>0</v>
      </c>
      <c r="L63" s="37" t="s">
        <v>56</v>
      </c>
      <c r="M63" s="37" t="s">
        <v>261</v>
      </c>
    </row>
    <row r="64" spans="1:13" ht="51.75" customHeight="1" x14ac:dyDescent="0.2">
      <c r="A64" s="35">
        <v>63</v>
      </c>
      <c r="B64" s="36" t="s">
        <v>262</v>
      </c>
      <c r="C64" s="35" t="s">
        <v>263</v>
      </c>
      <c r="D64" s="36">
        <v>1</v>
      </c>
      <c r="E64" s="35" t="s">
        <v>96</v>
      </c>
      <c r="F64" s="35">
        <v>45.4</v>
      </c>
      <c r="G64" s="41">
        <v>0</v>
      </c>
      <c r="H64" s="41">
        <v>0</v>
      </c>
      <c r="I64" s="41">
        <v>0</v>
      </c>
      <c r="J64" s="44">
        <f t="shared" si="0"/>
        <v>0</v>
      </c>
      <c r="K64" s="44">
        <f t="shared" si="1"/>
        <v>0</v>
      </c>
      <c r="L64" s="37" t="s">
        <v>56</v>
      </c>
      <c r="M64" s="37" t="s">
        <v>264</v>
      </c>
    </row>
    <row r="65" spans="1:13" ht="117.75" customHeight="1" x14ac:dyDescent="0.2">
      <c r="A65" s="35">
        <v>64</v>
      </c>
      <c r="B65" s="36" t="s">
        <v>265</v>
      </c>
      <c r="C65" s="35" t="s">
        <v>266</v>
      </c>
      <c r="D65" s="36">
        <v>1</v>
      </c>
      <c r="E65" s="35" t="s">
        <v>96</v>
      </c>
      <c r="F65" s="35">
        <v>1.28</v>
      </c>
      <c r="G65" s="41">
        <v>0</v>
      </c>
      <c r="H65" s="41">
        <v>0</v>
      </c>
      <c r="I65" s="41">
        <v>0</v>
      </c>
      <c r="J65" s="44">
        <f t="shared" si="0"/>
        <v>0</v>
      </c>
      <c r="K65" s="44">
        <f t="shared" si="1"/>
        <v>0</v>
      </c>
      <c r="L65" s="37"/>
      <c r="M65" s="37"/>
    </row>
    <row r="66" spans="1:13" ht="95.25" customHeight="1" x14ac:dyDescent="0.2">
      <c r="A66" s="35">
        <v>65</v>
      </c>
      <c r="B66" s="36" t="s">
        <v>267</v>
      </c>
      <c r="C66" s="35" t="s">
        <v>268</v>
      </c>
      <c r="D66" s="36">
        <v>1</v>
      </c>
      <c r="E66" s="35" t="s">
        <v>96</v>
      </c>
      <c r="F66" s="35">
        <v>1.28</v>
      </c>
      <c r="G66" s="41">
        <v>0</v>
      </c>
      <c r="H66" s="41">
        <v>0</v>
      </c>
      <c r="I66" s="41">
        <v>0</v>
      </c>
      <c r="J66" s="44">
        <f t="shared" ref="J66" si="2">ROUND(G66*D66,0)</f>
        <v>0</v>
      </c>
      <c r="K66" s="44">
        <f t="shared" ref="K66" si="3">ROUND((H66+I66)*D66,0)</f>
        <v>0</v>
      </c>
      <c r="L66" s="37" t="s">
        <v>56</v>
      </c>
      <c r="M66" s="37" t="s">
        <v>269</v>
      </c>
    </row>
    <row r="67" spans="1:13" ht="24" customHeight="1" x14ac:dyDescent="0.2">
      <c r="A67" s="38"/>
      <c r="B67" s="38"/>
      <c r="C67" s="38" t="s">
        <v>57</v>
      </c>
      <c r="D67" s="38"/>
      <c r="E67" s="38"/>
      <c r="F67" s="38"/>
      <c r="G67" s="42"/>
      <c r="H67" s="42"/>
      <c r="I67" s="42"/>
      <c r="J67" s="45">
        <f>ROUND(SUM(J2:J66),0)</f>
        <v>0</v>
      </c>
      <c r="K67" s="45">
        <f>ROUND(SUM(K2:K66),0)</f>
        <v>0</v>
      </c>
      <c r="L67" s="38"/>
      <c r="M67" s="3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activeCell="J9" sqref="J9"/>
    </sheetView>
  </sheetViews>
  <sheetFormatPr defaultRowHeight="12.75" x14ac:dyDescent="0.2"/>
  <cols>
    <col min="3" max="3" width="38.42578125" customWidth="1"/>
    <col min="8" max="8" width="10.85546875" customWidth="1"/>
  </cols>
  <sheetData>
    <row r="1" spans="1:13" ht="25.5" x14ac:dyDescent="0.2">
      <c r="A1" s="33" t="s">
        <v>29</v>
      </c>
      <c r="B1" s="33" t="s">
        <v>41</v>
      </c>
      <c r="C1" s="33" t="s">
        <v>42</v>
      </c>
      <c r="D1" s="34" t="s">
        <v>43</v>
      </c>
      <c r="E1" s="34" t="s">
        <v>44</v>
      </c>
      <c r="F1" s="34" t="s">
        <v>45</v>
      </c>
      <c r="G1" s="40" t="s">
        <v>46</v>
      </c>
      <c r="H1" s="40" t="s">
        <v>47</v>
      </c>
      <c r="I1" s="40" t="s">
        <v>48</v>
      </c>
      <c r="J1" s="40" t="s">
        <v>49</v>
      </c>
      <c r="K1" s="40" t="s">
        <v>50</v>
      </c>
      <c r="L1" s="34" t="s">
        <v>51</v>
      </c>
      <c r="M1" s="34" t="s">
        <v>52</v>
      </c>
    </row>
    <row r="2" spans="1:13" ht="67.5" customHeight="1" x14ac:dyDescent="0.2">
      <c r="A2" s="35">
        <v>1</v>
      </c>
      <c r="B2" s="36" t="s">
        <v>270</v>
      </c>
      <c r="C2" s="35" t="s">
        <v>271</v>
      </c>
      <c r="D2" s="36">
        <v>1</v>
      </c>
      <c r="E2" s="35" t="s">
        <v>96</v>
      </c>
      <c r="F2" s="35">
        <v>5.52</v>
      </c>
      <c r="G2" s="41">
        <v>0</v>
      </c>
      <c r="H2" s="41">
        <v>0</v>
      </c>
      <c r="I2" s="41">
        <v>0</v>
      </c>
      <c r="J2" s="44">
        <f>ROUND(G2*D2,0)</f>
        <v>0</v>
      </c>
      <c r="K2" s="44">
        <f>ROUND((H2+I2)*D2,0)</f>
        <v>0</v>
      </c>
      <c r="L2" s="37"/>
      <c r="M2" s="37"/>
    </row>
    <row r="3" spans="1:13" ht="26.25" customHeight="1" x14ac:dyDescent="0.2">
      <c r="A3" s="38"/>
      <c r="B3" s="38"/>
      <c r="C3" s="38" t="s">
        <v>57</v>
      </c>
      <c r="D3" s="38"/>
      <c r="E3" s="38"/>
      <c r="F3" s="38"/>
      <c r="G3" s="42"/>
      <c r="H3" s="42"/>
      <c r="I3" s="42"/>
      <c r="J3" s="45">
        <f>ROUND(SUM(J2:J2),0)</f>
        <v>0</v>
      </c>
      <c r="K3" s="45">
        <f>ROUND(SUM(K2:K2),0)</f>
        <v>0</v>
      </c>
      <c r="L3" s="38"/>
      <c r="M3" s="3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7" workbookViewId="0">
      <selection activeCell="C21" sqref="C21:D21"/>
    </sheetView>
  </sheetViews>
  <sheetFormatPr defaultRowHeight="12.75" x14ac:dyDescent="0.2"/>
  <cols>
    <col min="1" max="1" width="26.28515625" customWidth="1"/>
    <col min="2" max="2" width="11.85546875" customWidth="1"/>
    <col min="3" max="3" width="21" customWidth="1"/>
    <col min="4" max="4" width="24.85546875" customWidth="1"/>
  </cols>
  <sheetData>
    <row r="1" spans="1:9" x14ac:dyDescent="0.2">
      <c r="A1" s="155" t="s">
        <v>272</v>
      </c>
      <c r="B1" s="155"/>
      <c r="C1" s="155"/>
      <c r="D1" s="155"/>
      <c r="E1" s="155"/>
      <c r="F1" s="155"/>
      <c r="G1" s="155"/>
      <c r="H1" s="155"/>
      <c r="I1" s="155"/>
    </row>
    <row r="2" spans="1:9" x14ac:dyDescent="0.2">
      <c r="A2" s="155" t="s">
        <v>28</v>
      </c>
      <c r="B2" s="155"/>
      <c r="C2" s="155"/>
      <c r="D2" s="155"/>
      <c r="E2" s="155"/>
      <c r="F2" s="155"/>
      <c r="G2" s="155"/>
      <c r="H2" s="155"/>
      <c r="I2" s="155"/>
    </row>
    <row r="3" spans="1:9" x14ac:dyDescent="0.2">
      <c r="A3" s="156" t="s">
        <v>20</v>
      </c>
      <c r="B3" s="156"/>
      <c r="C3" s="156"/>
      <c r="D3" s="156"/>
      <c r="E3" s="156"/>
      <c r="F3" s="156"/>
      <c r="G3" s="156"/>
      <c r="H3" s="156"/>
      <c r="I3" s="156"/>
    </row>
    <row r="4" spans="1:9" s="102" customFormat="1" ht="89.25" x14ac:dyDescent="0.2">
      <c r="A4" s="74" t="s">
        <v>424</v>
      </c>
      <c r="B4" s="113"/>
      <c r="C4" s="113"/>
      <c r="D4" s="113"/>
      <c r="E4" s="113"/>
      <c r="F4" s="113"/>
      <c r="G4" s="113"/>
      <c r="H4" s="113"/>
      <c r="I4" s="113"/>
    </row>
    <row r="5" spans="1:9" s="102" customFormat="1" ht="63.75" x14ac:dyDescent="0.2">
      <c r="A5" s="71" t="s">
        <v>381</v>
      </c>
      <c r="B5" s="113"/>
      <c r="C5" s="113"/>
      <c r="D5" s="113"/>
      <c r="E5" s="113"/>
      <c r="F5" s="113"/>
      <c r="G5" s="113"/>
      <c r="H5" s="113"/>
      <c r="I5" s="113"/>
    </row>
    <row r="6" spans="1:9" x14ac:dyDescent="0.2">
      <c r="A6" s="32"/>
      <c r="B6" s="32"/>
      <c r="C6" s="32"/>
      <c r="D6" s="32"/>
      <c r="E6" s="32"/>
      <c r="F6" s="32"/>
      <c r="G6" s="32"/>
      <c r="H6" s="32"/>
      <c r="I6" s="32"/>
    </row>
    <row r="7" spans="1:9" ht="18.75" x14ac:dyDescent="0.2">
      <c r="A7" s="160" t="s">
        <v>3</v>
      </c>
      <c r="B7" s="160"/>
      <c r="C7" s="160"/>
      <c r="D7" s="160"/>
      <c r="E7" s="32"/>
      <c r="F7" s="32"/>
      <c r="G7" s="32"/>
      <c r="H7" s="32"/>
      <c r="I7" s="32"/>
    </row>
    <row r="8" spans="1:9" x14ac:dyDescent="0.2">
      <c r="A8" s="33" t="s">
        <v>0</v>
      </c>
      <c r="B8" s="34"/>
      <c r="C8" s="34" t="s">
        <v>1</v>
      </c>
      <c r="D8" s="34" t="s">
        <v>2</v>
      </c>
      <c r="E8" s="32"/>
      <c r="F8" s="32"/>
      <c r="G8" s="32"/>
      <c r="H8" s="32"/>
      <c r="I8" s="32"/>
    </row>
    <row r="9" spans="1:9" ht="18" customHeight="1" x14ac:dyDescent="0.2">
      <c r="A9" s="35" t="s">
        <v>4</v>
      </c>
      <c r="B9" s="35"/>
      <c r="C9" s="44">
        <f>ROUND('54 gáz 00'!C6,0)</f>
        <v>0</v>
      </c>
      <c r="D9" s="44">
        <f>ROUND('54 gáz 00'!D6,0)</f>
        <v>0</v>
      </c>
      <c r="E9" s="32"/>
      <c r="F9" s="32"/>
      <c r="G9" s="32"/>
      <c r="H9" s="32"/>
      <c r="I9" s="32"/>
    </row>
    <row r="10" spans="1:9" ht="16.5" customHeight="1" x14ac:dyDescent="0.2">
      <c r="A10" s="31" t="s">
        <v>5</v>
      </c>
      <c r="B10" s="39">
        <v>0</v>
      </c>
      <c r="C10" s="46">
        <v>0</v>
      </c>
      <c r="D10" s="46">
        <v>0</v>
      </c>
      <c r="E10" s="32"/>
      <c r="F10" s="32"/>
      <c r="G10" s="32"/>
      <c r="H10" s="32"/>
      <c r="I10" s="32"/>
    </row>
    <row r="11" spans="1:9" ht="21" customHeight="1" x14ac:dyDescent="0.2">
      <c r="A11" s="35" t="s">
        <v>6</v>
      </c>
      <c r="B11" s="35"/>
      <c r="C11" s="41">
        <f>C9</f>
        <v>0</v>
      </c>
      <c r="D11" s="41">
        <f>D9</f>
        <v>0</v>
      </c>
      <c r="E11" s="32"/>
      <c r="F11" s="32"/>
      <c r="G11" s="32"/>
      <c r="H11" s="32"/>
      <c r="I11" s="32"/>
    </row>
    <row r="12" spans="1:9" ht="26.25" customHeight="1" x14ac:dyDescent="0.2">
      <c r="A12" s="35" t="s">
        <v>7</v>
      </c>
      <c r="B12" s="35"/>
      <c r="C12" s="41">
        <f>C11</f>
        <v>0</v>
      </c>
      <c r="D12" s="41">
        <v>0</v>
      </c>
      <c r="E12" s="32"/>
      <c r="F12" s="32"/>
      <c r="G12" s="32"/>
      <c r="H12" s="32"/>
      <c r="I12" s="32"/>
    </row>
    <row r="13" spans="1:9" ht="18" customHeight="1" x14ac:dyDescent="0.2">
      <c r="A13" s="31" t="s">
        <v>8</v>
      </c>
      <c r="B13" s="39">
        <v>0</v>
      </c>
      <c r="C13" s="46">
        <v>0</v>
      </c>
      <c r="D13" s="46">
        <v>0</v>
      </c>
      <c r="E13" s="32"/>
      <c r="F13" s="32"/>
      <c r="G13" s="32"/>
      <c r="H13" s="32"/>
      <c r="I13" s="32"/>
    </row>
    <row r="14" spans="1:9" ht="30" customHeight="1" x14ac:dyDescent="0.2">
      <c r="A14" s="35" t="s">
        <v>9</v>
      </c>
      <c r="B14" s="35"/>
      <c r="C14" s="41">
        <f>C9</f>
        <v>0</v>
      </c>
      <c r="D14" s="41">
        <v>0</v>
      </c>
      <c r="E14" s="32"/>
      <c r="F14" s="32"/>
      <c r="G14" s="32"/>
      <c r="H14" s="32"/>
      <c r="I14" s="32"/>
    </row>
    <row r="15" spans="1:9" ht="30.75" customHeight="1" x14ac:dyDescent="0.2">
      <c r="A15" s="31" t="s">
        <v>10</v>
      </c>
      <c r="B15" s="39">
        <v>0</v>
      </c>
      <c r="C15" s="46">
        <v>0</v>
      </c>
      <c r="D15" s="46">
        <v>0</v>
      </c>
      <c r="E15" s="32"/>
      <c r="F15" s="32"/>
      <c r="G15" s="32"/>
      <c r="H15" s="32"/>
      <c r="I15" s="32"/>
    </row>
    <row r="16" spans="1:9" ht="15.75" customHeight="1" x14ac:dyDescent="0.2">
      <c r="A16" s="35" t="s">
        <v>11</v>
      </c>
      <c r="B16" s="35"/>
      <c r="C16" s="41">
        <v>0</v>
      </c>
      <c r="D16" s="41">
        <f>D9</f>
        <v>0</v>
      </c>
      <c r="E16" s="32"/>
      <c r="F16" s="32"/>
      <c r="G16" s="32"/>
      <c r="H16" s="32"/>
      <c r="I16" s="32"/>
    </row>
    <row r="17" spans="1:9" ht="22.5" customHeight="1" x14ac:dyDescent="0.2">
      <c r="A17" s="31" t="s">
        <v>12</v>
      </c>
      <c r="B17" s="39">
        <v>0</v>
      </c>
      <c r="C17" s="46">
        <v>0</v>
      </c>
      <c r="D17" s="46">
        <v>0</v>
      </c>
      <c r="E17" s="32"/>
      <c r="F17" s="32"/>
      <c r="G17" s="32"/>
      <c r="H17" s="32"/>
      <c r="I17" s="32"/>
    </row>
    <row r="18" spans="1:9" ht="28.5" customHeight="1" x14ac:dyDescent="0.2">
      <c r="A18" s="35" t="s">
        <v>13</v>
      </c>
      <c r="B18" s="35"/>
      <c r="C18" s="157">
        <f>C14+D16</f>
        <v>0</v>
      </c>
      <c r="D18" s="157"/>
      <c r="E18" s="32"/>
      <c r="F18" s="32"/>
      <c r="G18" s="32"/>
      <c r="H18" s="32"/>
      <c r="I18" s="32"/>
    </row>
    <row r="19" spans="1:9" ht="23.25" customHeight="1" x14ac:dyDescent="0.2">
      <c r="A19" s="31" t="s">
        <v>14</v>
      </c>
      <c r="B19" s="39">
        <v>0.05</v>
      </c>
      <c r="C19" s="158">
        <f>C18*B19</f>
        <v>0</v>
      </c>
      <c r="D19" s="158"/>
      <c r="E19" s="32"/>
      <c r="F19" s="32"/>
      <c r="G19" s="32"/>
      <c r="H19" s="32"/>
      <c r="I19" s="32"/>
    </row>
    <row r="20" spans="1:9" ht="27" customHeight="1" x14ac:dyDescent="0.2">
      <c r="A20" s="35" t="s">
        <v>15</v>
      </c>
      <c r="B20" s="35"/>
      <c r="C20" s="43"/>
      <c r="D20" s="43"/>
      <c r="E20" s="32"/>
      <c r="F20" s="32"/>
      <c r="G20" s="32"/>
      <c r="H20" s="32"/>
      <c r="I20" s="32"/>
    </row>
    <row r="21" spans="1:9" ht="22.5" customHeight="1" x14ac:dyDescent="0.2">
      <c r="A21" s="35" t="s">
        <v>16</v>
      </c>
      <c r="B21" s="35"/>
      <c r="C21" s="157">
        <f>C18+C19</f>
        <v>0</v>
      </c>
      <c r="D21" s="157"/>
      <c r="E21" s="32"/>
      <c r="F21" s="32"/>
      <c r="G21" s="32"/>
      <c r="H21" s="32"/>
      <c r="I21" s="32"/>
    </row>
    <row r="22" spans="1:9" x14ac:dyDescent="0.2">
      <c r="A22" s="31" t="s">
        <v>17</v>
      </c>
      <c r="B22" s="39">
        <v>0.27</v>
      </c>
      <c r="C22" s="157">
        <f>C21*B22</f>
        <v>0</v>
      </c>
      <c r="D22" s="157"/>
      <c r="E22" s="32"/>
      <c r="F22" s="32"/>
      <c r="G22" s="32"/>
      <c r="H22" s="32"/>
      <c r="I22" s="32"/>
    </row>
    <row r="23" spans="1:9" ht="27" customHeight="1" x14ac:dyDescent="0.2">
      <c r="A23" s="38" t="s">
        <v>18</v>
      </c>
      <c r="B23" s="38"/>
      <c r="C23" s="159">
        <f>C21+C22</f>
        <v>0</v>
      </c>
      <c r="D23" s="159"/>
      <c r="E23" s="32"/>
      <c r="F23" s="32"/>
      <c r="G23" s="32"/>
      <c r="H23" s="32"/>
      <c r="I23" s="32"/>
    </row>
    <row r="25" spans="1:9" x14ac:dyDescent="0.2">
      <c r="C25" s="72" t="s">
        <v>382</v>
      </c>
      <c r="D25" s="73">
        <v>42943</v>
      </c>
    </row>
  </sheetData>
  <mergeCells count="9">
    <mergeCell ref="C21:D21"/>
    <mergeCell ref="C22:D22"/>
    <mergeCell ref="C23:D23"/>
    <mergeCell ref="A1:I1"/>
    <mergeCell ref="A2:I2"/>
    <mergeCell ref="A3:I3"/>
    <mergeCell ref="A7:D7"/>
    <mergeCell ref="C18:D18"/>
    <mergeCell ref="C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35</vt:i4>
      </vt:variant>
      <vt:variant>
        <vt:lpstr>Névvel ellátott tartományok</vt:lpstr>
      </vt:variant>
      <vt:variant>
        <vt:i4>1</vt:i4>
      </vt:variant>
    </vt:vector>
  </HeadingPairs>
  <TitlesOfParts>
    <vt:vector size="36" baseType="lpstr">
      <vt:lpstr>Bókay J. 54 főösszesítő</vt:lpstr>
      <vt:lpstr>54 fűtés</vt:lpstr>
      <vt:lpstr>54 fűtés 00</vt:lpstr>
      <vt:lpstr>54 fűtés 54</vt:lpstr>
      <vt:lpstr>54 fűtés 80</vt:lpstr>
      <vt:lpstr>54 fűtés 81</vt:lpstr>
      <vt:lpstr>54 fűtés 82</vt:lpstr>
      <vt:lpstr>54 fűtés 83</vt:lpstr>
      <vt:lpstr>54 gáz</vt:lpstr>
      <vt:lpstr>54 gáz 00</vt:lpstr>
      <vt:lpstr>54 gáz 54</vt:lpstr>
      <vt:lpstr>54 gáz 81</vt:lpstr>
      <vt:lpstr>54 gáz 82</vt:lpstr>
      <vt:lpstr>54 gáz 83</vt:lpstr>
      <vt:lpstr>54 víz</vt:lpstr>
      <vt:lpstr>54 víz 00</vt:lpstr>
      <vt:lpstr>54 víz 54</vt:lpstr>
      <vt:lpstr>54 víz 81</vt:lpstr>
      <vt:lpstr>54 víz 82</vt:lpstr>
      <vt:lpstr>54 építész</vt:lpstr>
      <vt:lpstr>54 építész 00</vt:lpstr>
      <vt:lpstr>54 építész 33</vt:lpstr>
      <vt:lpstr>54 építész 36</vt:lpstr>
      <vt:lpstr>54 építész 42</vt:lpstr>
      <vt:lpstr>54 építész 47</vt:lpstr>
      <vt:lpstr>54 építész 48</vt:lpstr>
      <vt:lpstr>54 építész 82</vt:lpstr>
      <vt:lpstr>54 elektromos</vt:lpstr>
      <vt:lpstr>54 elektromos 00</vt:lpstr>
      <vt:lpstr>54 elektromos 71</vt:lpstr>
      <vt:lpstr>54 organizáció</vt:lpstr>
      <vt:lpstr>54 organizáció 00</vt:lpstr>
      <vt:lpstr>54 organizáció 12</vt:lpstr>
      <vt:lpstr>54 organizáció 45 </vt:lpstr>
      <vt:lpstr>54 organizáció 90</vt:lpstr>
      <vt:lpstr>'Bókay J. 54 főösszesítő'!Nyomtatási_terület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mg</cp:lastModifiedBy>
  <cp:lastPrinted>2017-07-29T18:33:31Z</cp:lastPrinted>
  <dcterms:created xsi:type="dcterms:W3CDTF">2017-07-28T09:17:12Z</dcterms:created>
  <dcterms:modified xsi:type="dcterms:W3CDTF">2017-11-28T09:00:50Z</dcterms:modified>
</cp:coreProperties>
</file>