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335" windowHeight="10770" tabRatio="757"/>
  </bookViews>
  <sheets>
    <sheet name="Bókay J. 53 főösszesítő" sheetId="7" r:id="rId1"/>
    <sheet name="Főéplet kazanház összesítő" sheetId="1" r:id="rId2"/>
    <sheet name="Főéplet kazánház Munkanem ö." sheetId="2" r:id="rId3"/>
    <sheet name="Főéplet kazanház 54." sheetId="3" r:id="rId4"/>
    <sheet name="Főéplet kazanház 80." sheetId="4" r:id="rId5"/>
    <sheet name="Főéplet kazanház 81." sheetId="5" r:id="rId6"/>
    <sheet name="Főéplet kazanház 82." sheetId="6" r:id="rId7"/>
    <sheet name="Főépület gáz Főösszesítő" sheetId="17" r:id="rId8"/>
    <sheet name="Főépület gáz Munkanem összesítő" sheetId="16" r:id="rId9"/>
    <sheet name="Főépület gáz 21." sheetId="9" r:id="rId10"/>
    <sheet name="Főépület gáz 54." sheetId="11" r:id="rId11"/>
    <sheet name="Főépület gáz 62." sheetId="12" r:id="rId12"/>
    <sheet name="Főépület gáz 81." sheetId="13" r:id="rId13"/>
    <sheet name="Főépület gáz 82." sheetId="14" r:id="rId14"/>
    <sheet name="Főépület gáz 83." sheetId="15" r:id="rId15"/>
    <sheet name="Főépület Fűtés Főösszesítő" sheetId="18" r:id="rId16"/>
    <sheet name="Főépület Fűtés Munkanem össz" sheetId="25" r:id="rId17"/>
    <sheet name="Főépület Fűtés 54." sheetId="19" r:id="rId18"/>
    <sheet name="Főépület Fűtés 81." sheetId="21" r:id="rId19"/>
    <sheet name="Főépület Fűtés 82." sheetId="22" r:id="rId20"/>
    <sheet name="Főépület Fűtés 84." sheetId="23" r:id="rId21"/>
    <sheet name="Főépület Fűtés 90." sheetId="24" r:id="rId22"/>
    <sheet name="Hematológia Főösszesítő" sheetId="20" r:id="rId23"/>
    <sheet name="Hematológia Munkanem összesítő" sheetId="26" r:id="rId24"/>
    <sheet name="Hematológia 54." sheetId="27" r:id="rId25"/>
    <sheet name="Hematológia 81." sheetId="28" r:id="rId26"/>
    <sheet name="Hematológia 82." sheetId="29" r:id="rId27"/>
    <sheet name="Hematológia 90." sheetId="30" r:id="rId28"/>
    <sheet name="Vesepavilon Főösszesítő" sheetId="31" r:id="rId29"/>
    <sheet name="Vesepavilon Munkanem összesítő" sheetId="32" r:id="rId30"/>
    <sheet name="Vesepavilon 54." sheetId="33" r:id="rId31"/>
    <sheet name="Vesepavilon 80." sheetId="34" r:id="rId32"/>
    <sheet name="Vesepavilon 81." sheetId="35" r:id="rId33"/>
    <sheet name="Vesepavilon 82." sheetId="36" r:id="rId34"/>
    <sheet name="Vesepavilon 90." sheetId="37" r:id="rId35"/>
    <sheet name="Udvar+vese HK Főösszesítő" sheetId="38" r:id="rId36"/>
    <sheet name="Udvar+vese HK Munkanem össz" sheetId="39" r:id="rId37"/>
    <sheet name="Udvar+vese HK 12." sheetId="40" r:id="rId38"/>
    <sheet name="Udvar+vese HK 21." sheetId="41" r:id="rId39"/>
    <sheet name="Udvar+vese HK 31." sheetId="42" r:id="rId40"/>
    <sheet name="Udvar+vese HK 54." sheetId="43" r:id="rId41"/>
    <sheet name="Udvar+vese HK 62." sheetId="44" r:id="rId42"/>
    <sheet name="Udvar+vese HK 82." sheetId="45" r:id="rId43"/>
    <sheet name="Udvar+vese HK 90." sheetId="46" r:id="rId44"/>
    <sheet name="BJ 53 Építész Főösszesítő" sheetId="47" r:id="rId45"/>
    <sheet name="BJ 53 Építész Munkanem össz" sheetId="48" r:id="rId46"/>
    <sheet name="BJ 53 Építész 31." sheetId="49" r:id="rId47"/>
    <sheet name="BJ 53 Építész 33." sheetId="50" r:id="rId48"/>
    <sheet name="BJ 53 Építész 34." sheetId="51" r:id="rId49"/>
    <sheet name="BJ 53 Építész 35." sheetId="52" r:id="rId50"/>
    <sheet name="BJ 53 Építész 36." sheetId="53" r:id="rId51"/>
    <sheet name="BJ 53 Építész 39" sheetId="63" r:id="rId52"/>
    <sheet name="BJ 53 Építész 41." sheetId="54" r:id="rId53"/>
    <sheet name="BJ 53 Építész 42." sheetId="55" r:id="rId54"/>
    <sheet name="BJ 53 Építész 43." sheetId="59" r:id="rId55"/>
    <sheet name="BJ 53 Építész 44." sheetId="56" r:id="rId56"/>
    <sheet name="BJ 53 Építész 47." sheetId="57" r:id="rId57"/>
    <sheet name="BJ 53 Építész 48." sheetId="58" r:id="rId58"/>
    <sheet name="BJ 53 Építész 82" sheetId="64" r:id="rId59"/>
    <sheet name="BJ 53 Elektromos Főösszesítő" sheetId="60" r:id="rId60"/>
    <sheet name="BJ 53 Elektromos Munkanem össz" sheetId="61" r:id="rId61"/>
    <sheet name="BJ 53 Elektromos " sheetId="62" r:id="rId62"/>
  </sheets>
  <calcPr calcId="145621"/>
</workbook>
</file>

<file path=xl/calcChain.xml><?xml version="1.0" encoding="utf-8"?>
<calcChain xmlns="http://schemas.openxmlformats.org/spreadsheetml/2006/main">
  <c r="K3" i="64" l="1"/>
  <c r="K4" i="64"/>
  <c r="K2" i="64"/>
  <c r="J3" i="64"/>
  <c r="J4" i="64"/>
  <c r="J5" i="64" s="1"/>
  <c r="J2" i="64"/>
  <c r="J4" i="58"/>
  <c r="K3" i="58"/>
  <c r="K2" i="58"/>
  <c r="J3" i="58"/>
  <c r="J2" i="58"/>
  <c r="K3" i="57"/>
  <c r="K4" i="57"/>
  <c r="K5" i="57"/>
  <c r="K6" i="57"/>
  <c r="K7" i="57"/>
  <c r="K2" i="57"/>
  <c r="J3" i="57"/>
  <c r="J4" i="57"/>
  <c r="J5" i="57"/>
  <c r="J6" i="57"/>
  <c r="J7" i="57"/>
  <c r="J2" i="57"/>
  <c r="K2" i="56"/>
  <c r="K3" i="56" s="1"/>
  <c r="J2" i="56"/>
  <c r="J3" i="56" s="1"/>
  <c r="J3" i="59"/>
  <c r="K2" i="59"/>
  <c r="K3" i="59" s="1"/>
  <c r="J2" i="59"/>
  <c r="K3" i="55"/>
  <c r="K4" i="55"/>
  <c r="K5" i="55"/>
  <c r="K6" i="55"/>
  <c r="K7" i="55"/>
  <c r="K2" i="55"/>
  <c r="J3" i="55"/>
  <c r="J4" i="55"/>
  <c r="J5" i="55"/>
  <c r="J6" i="55"/>
  <c r="J7" i="55"/>
  <c r="J2" i="55"/>
  <c r="K4" i="54"/>
  <c r="J4" i="54"/>
  <c r="K3" i="54"/>
  <c r="K2" i="54"/>
  <c r="J3" i="54"/>
  <c r="J2" i="54"/>
  <c r="K2" i="63"/>
  <c r="K3" i="63" s="1"/>
  <c r="J2" i="63"/>
  <c r="J3" i="63" s="1"/>
  <c r="K3" i="53"/>
  <c r="K4" i="53"/>
  <c r="K5" i="53"/>
  <c r="K2" i="53"/>
  <c r="J3" i="53"/>
  <c r="J4" i="53"/>
  <c r="J5" i="53"/>
  <c r="J2" i="53"/>
  <c r="K5" i="64" l="1"/>
  <c r="D14" i="48" s="1"/>
  <c r="K4" i="58"/>
  <c r="D13" i="48" s="1"/>
  <c r="K8" i="57"/>
  <c r="D12" i="48" s="1"/>
  <c r="J8" i="57"/>
  <c r="C12" i="48" s="1"/>
  <c r="K8" i="55"/>
  <c r="D9" i="48" s="1"/>
  <c r="J8" i="55"/>
  <c r="K6" i="53"/>
  <c r="D6" i="48" s="1"/>
  <c r="J6" i="53"/>
  <c r="C6" i="48" s="1"/>
  <c r="K2" i="51"/>
  <c r="K3" i="51" s="1"/>
  <c r="D4" i="48" s="1"/>
  <c r="J2" i="51"/>
  <c r="J3" i="51" s="1"/>
  <c r="C4" i="48" s="1"/>
  <c r="K2" i="49"/>
  <c r="K3" i="49" s="1"/>
  <c r="D2" i="48" s="1"/>
  <c r="J3" i="49"/>
  <c r="C2" i="48" s="1"/>
  <c r="J2" i="49"/>
  <c r="C14" i="48"/>
  <c r="C13" i="48"/>
  <c r="D11" i="48"/>
  <c r="C11" i="48"/>
  <c r="D10" i="48"/>
  <c r="C10" i="48"/>
  <c r="C9" i="48"/>
  <c r="D8" i="48"/>
  <c r="C8" i="48"/>
  <c r="D7" i="48"/>
  <c r="C7" i="48"/>
  <c r="K31" i="62" l="1"/>
  <c r="J31" i="62"/>
  <c r="K30" i="62"/>
  <c r="J30" i="62"/>
  <c r="K29" i="62"/>
  <c r="J29" i="62"/>
  <c r="K28" i="62"/>
  <c r="J28" i="62"/>
  <c r="K27" i="62"/>
  <c r="J27" i="62"/>
  <c r="K26" i="62"/>
  <c r="J26" i="62"/>
  <c r="K25" i="62"/>
  <c r="J25" i="62"/>
  <c r="K24" i="62"/>
  <c r="J24" i="62"/>
  <c r="K23" i="62"/>
  <c r="J23" i="62"/>
  <c r="K22" i="62"/>
  <c r="J22" i="62"/>
  <c r="K21" i="62"/>
  <c r="J21" i="62"/>
  <c r="K20" i="62"/>
  <c r="J20" i="62"/>
  <c r="K19" i="62"/>
  <c r="J19" i="62"/>
  <c r="K18" i="62"/>
  <c r="J18" i="62"/>
  <c r="K17" i="62"/>
  <c r="J17" i="62"/>
  <c r="K16" i="62"/>
  <c r="J16" i="62"/>
  <c r="K15" i="62"/>
  <c r="J15" i="62"/>
  <c r="K14" i="62"/>
  <c r="J14" i="62"/>
  <c r="K13" i="62"/>
  <c r="J13" i="62"/>
  <c r="K12" i="62"/>
  <c r="J12" i="62"/>
  <c r="K11" i="62"/>
  <c r="J11" i="62"/>
  <c r="K10" i="62"/>
  <c r="J10" i="62"/>
  <c r="K9" i="62"/>
  <c r="J9" i="62"/>
  <c r="K8" i="62"/>
  <c r="J8" i="62"/>
  <c r="K7" i="62"/>
  <c r="J7" i="62"/>
  <c r="K6" i="62"/>
  <c r="J6" i="62"/>
  <c r="K5" i="62"/>
  <c r="J5" i="62"/>
  <c r="K4" i="62"/>
  <c r="J4" i="62"/>
  <c r="K3" i="62"/>
  <c r="J3" i="62"/>
  <c r="K2" i="62"/>
  <c r="J2" i="62"/>
  <c r="K32" i="62" l="1"/>
  <c r="D2" i="61" s="1"/>
  <c r="D3" i="61" s="1"/>
  <c r="D9" i="60" s="1"/>
  <c r="J32" i="62"/>
  <c r="C2" i="61" s="1"/>
  <c r="C3" i="61" s="1"/>
  <c r="C9" i="60" s="1"/>
  <c r="I3" i="52"/>
  <c r="C5" i="48" s="1"/>
  <c r="J2" i="52"/>
  <c r="J3" i="52" s="1"/>
  <c r="D5" i="48" s="1"/>
  <c r="I2" i="52"/>
  <c r="J3" i="50"/>
  <c r="D3" i="48" s="1"/>
  <c r="J2" i="50"/>
  <c r="I2" i="50"/>
  <c r="I3" i="50" s="1"/>
  <c r="C3" i="48" s="1"/>
  <c r="C15" i="48" s="1"/>
  <c r="C9" i="47" s="1"/>
  <c r="I3" i="46"/>
  <c r="J2" i="46"/>
  <c r="J3" i="46" s="1"/>
  <c r="I2" i="46"/>
  <c r="I3" i="45"/>
  <c r="J3" i="45"/>
  <c r="I4" i="45"/>
  <c r="I17" i="45" s="1"/>
  <c r="J4" i="45"/>
  <c r="I5" i="45"/>
  <c r="J5" i="45"/>
  <c r="I6" i="45"/>
  <c r="J6" i="45"/>
  <c r="I7" i="45"/>
  <c r="J7" i="45"/>
  <c r="I8" i="45"/>
  <c r="J8" i="45"/>
  <c r="I9" i="45"/>
  <c r="J9" i="45"/>
  <c r="I10" i="45"/>
  <c r="J10" i="45"/>
  <c r="I11" i="45"/>
  <c r="J11" i="45"/>
  <c r="I12" i="45"/>
  <c r="J12" i="45"/>
  <c r="I13" i="45"/>
  <c r="J13" i="45"/>
  <c r="I14" i="45"/>
  <c r="J14" i="45"/>
  <c r="I15" i="45"/>
  <c r="J15" i="45"/>
  <c r="I16" i="45"/>
  <c r="J16" i="45"/>
  <c r="J2" i="45"/>
  <c r="I2" i="45"/>
  <c r="I3" i="44"/>
  <c r="I4" i="44" s="1"/>
  <c r="J3" i="44"/>
  <c r="J4" i="44" s="1"/>
  <c r="J2" i="44"/>
  <c r="I2" i="44"/>
  <c r="I3" i="43"/>
  <c r="J3" i="43"/>
  <c r="I4" i="43"/>
  <c r="J4" i="43"/>
  <c r="I5" i="43"/>
  <c r="J5" i="43"/>
  <c r="I6" i="43"/>
  <c r="J6" i="43"/>
  <c r="I7" i="43"/>
  <c r="J7" i="43"/>
  <c r="J2" i="43"/>
  <c r="I2" i="43"/>
  <c r="I3" i="42"/>
  <c r="J2" i="42"/>
  <c r="J3" i="42" s="1"/>
  <c r="I2" i="42"/>
  <c r="I5" i="41"/>
  <c r="J5" i="41"/>
  <c r="I6" i="41"/>
  <c r="J6" i="41"/>
  <c r="I7" i="41"/>
  <c r="J7" i="41"/>
  <c r="I8" i="41"/>
  <c r="J8" i="41"/>
  <c r="I9" i="41"/>
  <c r="J9" i="41"/>
  <c r="I10" i="41"/>
  <c r="J10" i="41"/>
  <c r="J4" i="41"/>
  <c r="I4" i="41"/>
  <c r="I3" i="40"/>
  <c r="J3" i="40"/>
  <c r="J7" i="40" s="1"/>
  <c r="I4" i="40"/>
  <c r="J4" i="40"/>
  <c r="I5" i="40"/>
  <c r="J5" i="40"/>
  <c r="I6" i="40"/>
  <c r="J6" i="40"/>
  <c r="J2" i="40"/>
  <c r="I2" i="40"/>
  <c r="J2" i="37"/>
  <c r="J3" i="37" s="1"/>
  <c r="I2" i="37"/>
  <c r="I3" i="37" s="1"/>
  <c r="I3" i="36"/>
  <c r="J3" i="36"/>
  <c r="I4" i="36"/>
  <c r="J4" i="36"/>
  <c r="I5" i="36"/>
  <c r="J5" i="36"/>
  <c r="I6" i="36"/>
  <c r="J6" i="36"/>
  <c r="I7" i="36"/>
  <c r="J7" i="36"/>
  <c r="I8" i="36"/>
  <c r="J8" i="36"/>
  <c r="I9" i="36"/>
  <c r="J9" i="36"/>
  <c r="I10" i="36"/>
  <c r="J10" i="36"/>
  <c r="I11" i="36"/>
  <c r="J11" i="36"/>
  <c r="I12" i="36"/>
  <c r="J12" i="36"/>
  <c r="I13" i="36"/>
  <c r="J13" i="36"/>
  <c r="I14" i="36"/>
  <c r="J14" i="36"/>
  <c r="I15" i="36"/>
  <c r="J15" i="36"/>
  <c r="I16" i="36"/>
  <c r="J16" i="36"/>
  <c r="I17" i="36"/>
  <c r="J17" i="36"/>
  <c r="I18" i="36"/>
  <c r="J18" i="36"/>
  <c r="I19" i="36"/>
  <c r="J19" i="36"/>
  <c r="I20" i="36"/>
  <c r="J20" i="36"/>
  <c r="I21" i="36"/>
  <c r="J21" i="36"/>
  <c r="I22" i="36"/>
  <c r="J22" i="36"/>
  <c r="I23" i="36"/>
  <c r="J23" i="36"/>
  <c r="I24" i="36"/>
  <c r="J24" i="36"/>
  <c r="I25" i="36"/>
  <c r="J25" i="36"/>
  <c r="I26" i="36"/>
  <c r="J26" i="36"/>
  <c r="I27" i="36"/>
  <c r="J27" i="36"/>
  <c r="I28" i="36"/>
  <c r="J28" i="36"/>
  <c r="J2" i="36"/>
  <c r="I2" i="36"/>
  <c r="I3" i="35"/>
  <c r="I9" i="35" s="1"/>
  <c r="J3" i="35"/>
  <c r="J9" i="35" s="1"/>
  <c r="I4" i="35"/>
  <c r="J4" i="35"/>
  <c r="I5" i="35"/>
  <c r="J5" i="35"/>
  <c r="I6" i="35"/>
  <c r="J6" i="35"/>
  <c r="I7" i="35"/>
  <c r="J7" i="35"/>
  <c r="I8" i="35"/>
  <c r="J8" i="35"/>
  <c r="J2" i="35"/>
  <c r="I2" i="35"/>
  <c r="J2" i="34"/>
  <c r="J3" i="34" s="1"/>
  <c r="I2" i="34"/>
  <c r="I3" i="34" s="1"/>
  <c r="J3" i="33"/>
  <c r="J2" i="33"/>
  <c r="I2" i="33"/>
  <c r="I3" i="33" s="1"/>
  <c r="J2" i="30"/>
  <c r="J3" i="30" s="1"/>
  <c r="I2" i="30"/>
  <c r="I3" i="30" s="1"/>
  <c r="J26" i="29"/>
  <c r="I3" i="29"/>
  <c r="J3" i="29"/>
  <c r="I4" i="29"/>
  <c r="J4" i="29"/>
  <c r="I5" i="29"/>
  <c r="J5" i="29"/>
  <c r="I6" i="29"/>
  <c r="J6" i="29"/>
  <c r="I7" i="29"/>
  <c r="J7" i="29"/>
  <c r="I8" i="29"/>
  <c r="J8" i="29"/>
  <c r="I9" i="29"/>
  <c r="J9" i="29"/>
  <c r="I10" i="29"/>
  <c r="J10" i="29"/>
  <c r="I11" i="29"/>
  <c r="J11" i="29"/>
  <c r="I12" i="29"/>
  <c r="J12" i="29"/>
  <c r="I13" i="29"/>
  <c r="J13" i="29"/>
  <c r="I14" i="29"/>
  <c r="J14" i="29"/>
  <c r="I15" i="29"/>
  <c r="J15" i="29"/>
  <c r="I16" i="29"/>
  <c r="J16" i="29"/>
  <c r="I17" i="29"/>
  <c r="J17" i="29"/>
  <c r="I18" i="29"/>
  <c r="J18" i="29"/>
  <c r="I19" i="29"/>
  <c r="J19" i="29"/>
  <c r="I20" i="29"/>
  <c r="J20" i="29"/>
  <c r="I21" i="29"/>
  <c r="J21" i="29"/>
  <c r="I22" i="29"/>
  <c r="J22" i="29"/>
  <c r="I23" i="29"/>
  <c r="J23" i="29"/>
  <c r="I24" i="29"/>
  <c r="J24" i="29"/>
  <c r="I25" i="29"/>
  <c r="J25" i="29"/>
  <c r="J2" i="29"/>
  <c r="I2" i="29"/>
  <c r="I26" i="29" s="1"/>
  <c r="I3" i="28"/>
  <c r="I9" i="28" s="1"/>
  <c r="J3" i="28"/>
  <c r="I4" i="28"/>
  <c r="J4" i="28"/>
  <c r="I5" i="28"/>
  <c r="J5" i="28"/>
  <c r="I6" i="28"/>
  <c r="J6" i="28"/>
  <c r="I7" i="28"/>
  <c r="J7" i="28"/>
  <c r="I8" i="28"/>
  <c r="J8" i="28"/>
  <c r="J2" i="28"/>
  <c r="I2" i="28"/>
  <c r="J3" i="27"/>
  <c r="J2" i="27"/>
  <c r="I2" i="27"/>
  <c r="I3" i="27" s="1"/>
  <c r="I3" i="24"/>
  <c r="J2" i="24"/>
  <c r="J3" i="24" s="1"/>
  <c r="I2" i="24"/>
  <c r="I3" i="23"/>
  <c r="I5" i="23" s="1"/>
  <c r="J3" i="23"/>
  <c r="I4" i="23"/>
  <c r="J4" i="23"/>
  <c r="J2" i="23"/>
  <c r="J5" i="23" s="1"/>
  <c r="I2" i="23"/>
  <c r="I3" i="22"/>
  <c r="J3" i="22"/>
  <c r="I4" i="22"/>
  <c r="J4" i="22"/>
  <c r="I5" i="22"/>
  <c r="J5" i="22"/>
  <c r="I6" i="22"/>
  <c r="J6" i="22"/>
  <c r="I7" i="22"/>
  <c r="J7" i="22"/>
  <c r="I8" i="22"/>
  <c r="J8" i="22"/>
  <c r="I9" i="22"/>
  <c r="J9" i="22"/>
  <c r="I10" i="22"/>
  <c r="J10" i="22"/>
  <c r="I11" i="22"/>
  <c r="J11" i="22"/>
  <c r="I12" i="22"/>
  <c r="J12" i="22"/>
  <c r="I13" i="22"/>
  <c r="J13" i="22"/>
  <c r="I14" i="22"/>
  <c r="J14" i="22"/>
  <c r="I15" i="22"/>
  <c r="J15" i="22"/>
  <c r="I16" i="22"/>
  <c r="J16" i="22"/>
  <c r="I17" i="22"/>
  <c r="J17" i="22"/>
  <c r="I18" i="22"/>
  <c r="J18" i="22"/>
  <c r="I19" i="22"/>
  <c r="J19" i="22"/>
  <c r="I20" i="22"/>
  <c r="J20" i="22"/>
  <c r="I21" i="22"/>
  <c r="J21" i="22"/>
  <c r="I22" i="22"/>
  <c r="J22" i="22"/>
  <c r="I23" i="22"/>
  <c r="J23" i="22"/>
  <c r="I24" i="22"/>
  <c r="J24" i="22"/>
  <c r="I25" i="22"/>
  <c r="J25" i="22"/>
  <c r="I26" i="22"/>
  <c r="J26" i="22"/>
  <c r="I27" i="22"/>
  <c r="J27" i="22"/>
  <c r="I28" i="22"/>
  <c r="J28" i="22"/>
  <c r="I29" i="22"/>
  <c r="J29" i="22"/>
  <c r="I30" i="22"/>
  <c r="J30" i="22"/>
  <c r="I31" i="22"/>
  <c r="J31" i="22"/>
  <c r="I32" i="22"/>
  <c r="J32" i="22"/>
  <c r="I33" i="22"/>
  <c r="J33" i="22"/>
  <c r="I34" i="22"/>
  <c r="J34" i="22"/>
  <c r="I35" i="22"/>
  <c r="J35" i="22"/>
  <c r="J2" i="22"/>
  <c r="I2" i="22"/>
  <c r="I36" i="22" s="1"/>
  <c r="J13" i="21"/>
  <c r="I3" i="21"/>
  <c r="J3" i="21"/>
  <c r="I4" i="21"/>
  <c r="I13" i="21" s="1"/>
  <c r="J4" i="21"/>
  <c r="I5" i="21"/>
  <c r="J5" i="21"/>
  <c r="I6" i="21"/>
  <c r="J6" i="21"/>
  <c r="I7" i="21"/>
  <c r="J7" i="21"/>
  <c r="I8" i="21"/>
  <c r="J8" i="21"/>
  <c r="I9" i="21"/>
  <c r="J9" i="21"/>
  <c r="I10" i="21"/>
  <c r="J10" i="21"/>
  <c r="I11" i="21"/>
  <c r="J11" i="21"/>
  <c r="I12" i="21"/>
  <c r="J12" i="21"/>
  <c r="J2" i="21"/>
  <c r="I2" i="21"/>
  <c r="J3" i="19"/>
  <c r="J2" i="19"/>
  <c r="I2" i="19"/>
  <c r="I3" i="19" s="1"/>
  <c r="J2" i="15"/>
  <c r="J3" i="15" s="1"/>
  <c r="I2" i="15"/>
  <c r="I3" i="15" s="1"/>
  <c r="I3" i="14"/>
  <c r="J3" i="14"/>
  <c r="I4" i="14"/>
  <c r="J4" i="14"/>
  <c r="I5" i="14"/>
  <c r="I12" i="14" s="1"/>
  <c r="J5" i="14"/>
  <c r="I6" i="14"/>
  <c r="J6" i="14"/>
  <c r="I7" i="14"/>
  <c r="J7" i="14"/>
  <c r="I8" i="14"/>
  <c r="J8" i="14"/>
  <c r="I9" i="14"/>
  <c r="J9" i="14"/>
  <c r="I10" i="14"/>
  <c r="J10" i="14"/>
  <c r="I11" i="14"/>
  <c r="J11" i="14"/>
  <c r="J2" i="14"/>
  <c r="I2" i="14"/>
  <c r="I3" i="13"/>
  <c r="I10" i="13" s="1"/>
  <c r="J3" i="13"/>
  <c r="I4" i="13"/>
  <c r="J4" i="13"/>
  <c r="I5" i="13"/>
  <c r="J5" i="13"/>
  <c r="I6" i="13"/>
  <c r="J6" i="13"/>
  <c r="I7" i="13"/>
  <c r="J7" i="13"/>
  <c r="I8" i="13"/>
  <c r="J8" i="13"/>
  <c r="I9" i="13"/>
  <c r="J9" i="13"/>
  <c r="J2" i="13"/>
  <c r="I2" i="13"/>
  <c r="I4" i="12"/>
  <c r="I3" i="12"/>
  <c r="J3" i="12"/>
  <c r="J2" i="12"/>
  <c r="J4" i="12" s="1"/>
  <c r="I2" i="12"/>
  <c r="I2" i="9"/>
  <c r="D15" i="48" l="1"/>
  <c r="D9" i="47" s="1"/>
  <c r="P10" i="7" s="1"/>
  <c r="C11" i="47"/>
  <c r="O10" i="7"/>
  <c r="J17" i="45"/>
  <c r="I8" i="43"/>
  <c r="J8" i="43"/>
  <c r="I11" i="41"/>
  <c r="J11" i="41"/>
  <c r="I7" i="40"/>
  <c r="I29" i="36"/>
  <c r="J29" i="36"/>
  <c r="J9" i="28"/>
  <c r="J36" i="22"/>
  <c r="J12" i="14"/>
  <c r="J10" i="13"/>
  <c r="J2" i="11"/>
  <c r="J3" i="11" s="1"/>
  <c r="I2" i="11"/>
  <c r="I3" i="9"/>
  <c r="I7" i="9" s="1"/>
  <c r="J3" i="9"/>
  <c r="I4" i="9"/>
  <c r="J4" i="9"/>
  <c r="I5" i="9"/>
  <c r="J5" i="9"/>
  <c r="I6" i="9"/>
  <c r="J6" i="9"/>
  <c r="J2" i="9"/>
  <c r="J7" i="9" s="1"/>
  <c r="D2" i="39" l="1"/>
  <c r="D3" i="39"/>
  <c r="D4" i="39"/>
  <c r="D5" i="39"/>
  <c r="D6" i="39"/>
  <c r="D7" i="39"/>
  <c r="D8" i="39"/>
  <c r="C8" i="39"/>
  <c r="C7" i="39"/>
  <c r="C6" i="39"/>
  <c r="C5" i="39"/>
  <c r="C4" i="39"/>
  <c r="C3" i="39"/>
  <c r="C2" i="39"/>
  <c r="D17" i="31"/>
  <c r="D6" i="32"/>
  <c r="C6" i="32"/>
  <c r="D5" i="32"/>
  <c r="C5" i="32"/>
  <c r="D4" i="32"/>
  <c r="C4" i="32"/>
  <c r="D3" i="32"/>
  <c r="C3" i="32"/>
  <c r="D2" i="32"/>
  <c r="C2" i="32"/>
  <c r="R10" i="7" l="1"/>
  <c r="R11" i="7" s="1"/>
  <c r="R12" i="7" s="1"/>
  <c r="R17" i="7" s="1"/>
  <c r="R18" i="7" s="1"/>
  <c r="D10" i="60"/>
  <c r="D11" i="60" s="1"/>
  <c r="D16" i="60" s="1"/>
  <c r="D17" i="60" s="1"/>
  <c r="Q10" i="7"/>
  <c r="Q12" i="7" s="1"/>
  <c r="Q13" i="7" s="1"/>
  <c r="Q14" i="7" s="1"/>
  <c r="Q15" i="7" s="1"/>
  <c r="Q16" i="7" s="1"/>
  <c r="C11" i="60"/>
  <c r="C12" i="60" s="1"/>
  <c r="C13" i="60" s="1"/>
  <c r="C14" i="60" s="1"/>
  <c r="C15" i="60" s="1"/>
  <c r="P11" i="7"/>
  <c r="P12" i="7" s="1"/>
  <c r="P17" i="7" s="1"/>
  <c r="P18" i="7" s="1"/>
  <c r="D9" i="39"/>
  <c r="N10" i="7" s="1"/>
  <c r="N11" i="7" s="1"/>
  <c r="N12" i="7" s="1"/>
  <c r="N17" i="7" s="1"/>
  <c r="N18" i="7" s="1"/>
  <c r="C9" i="39"/>
  <c r="C7" i="32"/>
  <c r="D7" i="32"/>
  <c r="D5" i="26"/>
  <c r="C5" i="26"/>
  <c r="D4" i="26"/>
  <c r="C4" i="26"/>
  <c r="D3" i="26"/>
  <c r="C3" i="26"/>
  <c r="D2" i="26"/>
  <c r="C2" i="26"/>
  <c r="C18" i="60" l="1"/>
  <c r="C19" i="60" s="1"/>
  <c r="Q19" i="7"/>
  <c r="Q20" i="7" s="1"/>
  <c r="D10" i="47"/>
  <c r="O12" i="7"/>
  <c r="O13" i="7" s="1"/>
  <c r="O14" i="7" s="1"/>
  <c r="O15" i="7" s="1"/>
  <c r="O16" i="7" s="1"/>
  <c r="O19" i="7" s="1"/>
  <c r="C12" i="47"/>
  <c r="C13" i="47" s="1"/>
  <c r="C14" i="47" s="1"/>
  <c r="C15" i="47" s="1"/>
  <c r="D9" i="38"/>
  <c r="D10" i="38" s="1"/>
  <c r="D11" i="38" s="1"/>
  <c r="D16" i="38" s="1"/>
  <c r="D17" i="38" s="1"/>
  <c r="L10" i="7"/>
  <c r="L11" i="7" s="1"/>
  <c r="L12" i="7" s="1"/>
  <c r="L17" i="7" s="1"/>
  <c r="L18" i="7" s="1"/>
  <c r="D9" i="31"/>
  <c r="D10" i="31" s="1"/>
  <c r="D11" i="31" s="1"/>
  <c r="D16" i="31" s="1"/>
  <c r="K10" i="7"/>
  <c r="K12" i="7" s="1"/>
  <c r="K13" i="7" s="1"/>
  <c r="K14" i="7" s="1"/>
  <c r="K15" i="7" s="1"/>
  <c r="K16" i="7" s="1"/>
  <c r="C9" i="31"/>
  <c r="C11" i="31" s="1"/>
  <c r="C12" i="31" s="1"/>
  <c r="C13" i="31" s="1"/>
  <c r="C14" i="31" s="1"/>
  <c r="C15" i="31" s="1"/>
  <c r="M10" i="7"/>
  <c r="M12" i="7" s="1"/>
  <c r="M13" i="7" s="1"/>
  <c r="M14" i="7" s="1"/>
  <c r="M15" i="7" s="1"/>
  <c r="M16" i="7" s="1"/>
  <c r="M19" i="7" s="1"/>
  <c r="C9" i="38"/>
  <c r="C11" i="38" s="1"/>
  <c r="C12" i="38" s="1"/>
  <c r="C13" i="38" s="1"/>
  <c r="C14" i="38" s="1"/>
  <c r="C15" i="38" s="1"/>
  <c r="C6" i="26"/>
  <c r="D6" i="26"/>
  <c r="D6" i="25"/>
  <c r="C6" i="25"/>
  <c r="D5" i="25"/>
  <c r="C5" i="25"/>
  <c r="D4" i="25"/>
  <c r="C4" i="25"/>
  <c r="D3" i="25"/>
  <c r="C3" i="25"/>
  <c r="D2" i="25"/>
  <c r="C2" i="25"/>
  <c r="D7" i="16"/>
  <c r="C7" i="16"/>
  <c r="D6" i="16"/>
  <c r="C6" i="16"/>
  <c r="D5" i="16"/>
  <c r="C5" i="16"/>
  <c r="D4" i="16"/>
  <c r="C4" i="16"/>
  <c r="D3" i="16"/>
  <c r="C3" i="16"/>
  <c r="D2" i="16"/>
  <c r="C2" i="16"/>
  <c r="D11" i="47" l="1"/>
  <c r="D16" i="47" s="1"/>
  <c r="D17" i="47" s="1"/>
  <c r="C18" i="47" s="1"/>
  <c r="C19" i="47" s="1"/>
  <c r="C21" i="47" s="1"/>
  <c r="C22" i="47" s="1"/>
  <c r="C23" i="47" s="1"/>
  <c r="C21" i="60"/>
  <c r="C22" i="60" s="1"/>
  <c r="C23" i="60" s="1"/>
  <c r="Q22" i="7"/>
  <c r="Q23" i="7" s="1"/>
  <c r="Q24" i="7" s="1"/>
  <c r="O20" i="7"/>
  <c r="O22" i="7" s="1"/>
  <c r="O23" i="7" s="1"/>
  <c r="O24" i="7" s="1"/>
  <c r="C18" i="38"/>
  <c r="C19" i="38" s="1"/>
  <c r="C21" i="38" s="1"/>
  <c r="C22" i="38" s="1"/>
  <c r="C23" i="38" s="1"/>
  <c r="C18" i="31"/>
  <c r="K19" i="7"/>
  <c r="K20" i="7" s="1"/>
  <c r="K22" i="7" s="1"/>
  <c r="K23" i="7" s="1"/>
  <c r="K24" i="7" s="1"/>
  <c r="J10" i="7"/>
  <c r="J11" i="7" s="1"/>
  <c r="J12" i="7" s="1"/>
  <c r="J17" i="7" s="1"/>
  <c r="J18" i="7" s="1"/>
  <c r="D9" i="20"/>
  <c r="I10" i="7"/>
  <c r="I12" i="7" s="1"/>
  <c r="I13" i="7" s="1"/>
  <c r="I14" i="7" s="1"/>
  <c r="I15" i="7" s="1"/>
  <c r="I16" i="7" s="1"/>
  <c r="C9" i="20"/>
  <c r="C11" i="20" s="1"/>
  <c r="C12" i="20" s="1"/>
  <c r="C13" i="20" s="1"/>
  <c r="C14" i="20" s="1"/>
  <c r="C15" i="20" s="1"/>
  <c r="M20" i="7"/>
  <c r="M22" i="7" s="1"/>
  <c r="M23" i="7" s="1"/>
  <c r="M24" i="7" s="1"/>
  <c r="C7" i="25"/>
  <c r="D7" i="25"/>
  <c r="D8" i="16"/>
  <c r="C8" i="16"/>
  <c r="C19" i="31" l="1"/>
  <c r="C21" i="31" s="1"/>
  <c r="C22" i="31" s="1"/>
  <c r="C23" i="31" s="1"/>
  <c r="I19" i="7"/>
  <c r="I20" i="7" s="1"/>
  <c r="I22" i="7" s="1"/>
  <c r="I23" i="7" s="1"/>
  <c r="I24" i="7" s="1"/>
  <c r="D10" i="20"/>
  <c r="D11" i="20" s="1"/>
  <c r="D16" i="20" s="1"/>
  <c r="D17" i="20" s="1"/>
  <c r="H10" i="7"/>
  <c r="H11" i="7" s="1"/>
  <c r="H12" i="7" s="1"/>
  <c r="H17" i="7" s="1"/>
  <c r="H18" i="7" s="1"/>
  <c r="D9" i="18"/>
  <c r="D10" i="18" s="1"/>
  <c r="D11" i="18" s="1"/>
  <c r="D16" i="18" s="1"/>
  <c r="D17" i="18" s="1"/>
  <c r="G10" i="7"/>
  <c r="G12" i="7" s="1"/>
  <c r="G13" i="7" s="1"/>
  <c r="G14" i="7" s="1"/>
  <c r="G15" i="7" s="1"/>
  <c r="G16" i="7" s="1"/>
  <c r="C9" i="18"/>
  <c r="C11" i="18" s="1"/>
  <c r="C12" i="18" s="1"/>
  <c r="C13" i="18" s="1"/>
  <c r="C14" i="18" s="1"/>
  <c r="C15" i="18" s="1"/>
  <c r="D9" i="17"/>
  <c r="D10" i="17" s="1"/>
  <c r="D11" i="17" s="1"/>
  <c r="D16" i="17" s="1"/>
  <c r="D17" i="17" s="1"/>
  <c r="F10" i="7"/>
  <c r="F11" i="7" s="1"/>
  <c r="F12" i="7" s="1"/>
  <c r="F17" i="7" s="1"/>
  <c r="F18" i="7" s="1"/>
  <c r="C9" i="17"/>
  <c r="C11" i="17" s="1"/>
  <c r="C12" i="17" s="1"/>
  <c r="C14" i="17" s="1"/>
  <c r="E10" i="7"/>
  <c r="E12" i="7" s="1"/>
  <c r="E13" i="7" s="1"/>
  <c r="E14" i="7" s="1"/>
  <c r="E15" i="7" s="1"/>
  <c r="E16" i="7" s="1"/>
  <c r="I2" i="3"/>
  <c r="I3" i="3" s="1"/>
  <c r="C2" i="2" s="1"/>
  <c r="J2" i="3"/>
  <c r="J3" i="3" s="1"/>
  <c r="D2" i="2" s="1"/>
  <c r="I2" i="4"/>
  <c r="J2" i="4"/>
  <c r="J7" i="4" s="1"/>
  <c r="D3" i="2" s="1"/>
  <c r="I3" i="4"/>
  <c r="I7" i="4" s="1"/>
  <c r="C3" i="2" s="1"/>
  <c r="J3" i="4"/>
  <c r="I4" i="4"/>
  <c r="J4" i="4"/>
  <c r="I5" i="4"/>
  <c r="J5" i="4"/>
  <c r="I6" i="4"/>
  <c r="J6" i="4"/>
  <c r="I2" i="5"/>
  <c r="I10" i="5" s="1"/>
  <c r="J2" i="5"/>
  <c r="I3" i="5"/>
  <c r="J3" i="5"/>
  <c r="I4" i="5"/>
  <c r="J4" i="5"/>
  <c r="I5" i="5"/>
  <c r="J5" i="5"/>
  <c r="I6" i="5"/>
  <c r="J6" i="5"/>
  <c r="I7" i="5"/>
  <c r="J7" i="5"/>
  <c r="I8" i="5"/>
  <c r="J8" i="5"/>
  <c r="I9" i="5"/>
  <c r="J9" i="5"/>
  <c r="I2" i="6"/>
  <c r="J2" i="6"/>
  <c r="I3" i="6"/>
  <c r="J3" i="6"/>
  <c r="I4" i="6"/>
  <c r="J4" i="6"/>
  <c r="I5" i="6"/>
  <c r="J5" i="6"/>
  <c r="I6" i="6"/>
  <c r="J6" i="6"/>
  <c r="I7" i="6"/>
  <c r="J7" i="6"/>
  <c r="I8" i="6"/>
  <c r="J8" i="6"/>
  <c r="I9" i="6"/>
  <c r="J9" i="6"/>
  <c r="I10" i="6"/>
  <c r="J10" i="6"/>
  <c r="I11" i="6"/>
  <c r="J11" i="6"/>
  <c r="I12" i="6"/>
  <c r="J12" i="6"/>
  <c r="I13" i="6"/>
  <c r="J13" i="6"/>
  <c r="I14" i="6"/>
  <c r="J14" i="6"/>
  <c r="I15" i="6"/>
  <c r="J15" i="6"/>
  <c r="I16" i="6"/>
  <c r="J16" i="6"/>
  <c r="I17" i="6"/>
  <c r="J17" i="6"/>
  <c r="I18" i="6"/>
  <c r="J18" i="6"/>
  <c r="I19" i="6"/>
  <c r="J19" i="6"/>
  <c r="I20" i="6"/>
  <c r="J20" i="6"/>
  <c r="I21" i="6"/>
  <c r="J21" i="6"/>
  <c r="I22" i="6"/>
  <c r="J22" i="6"/>
  <c r="I23" i="6"/>
  <c r="J23" i="6"/>
  <c r="I24" i="6"/>
  <c r="J24" i="6"/>
  <c r="I25" i="6"/>
  <c r="J25" i="6"/>
  <c r="I26" i="6"/>
  <c r="J26" i="6"/>
  <c r="I27" i="6"/>
  <c r="J27" i="6"/>
  <c r="I28" i="6"/>
  <c r="J28" i="6"/>
  <c r="I29" i="6"/>
  <c r="J29" i="6"/>
  <c r="I30" i="6"/>
  <c r="J30" i="6"/>
  <c r="I31" i="6"/>
  <c r="J31" i="6"/>
  <c r="I32" i="6"/>
  <c r="J32" i="6"/>
  <c r="I33" i="6"/>
  <c r="J33" i="6"/>
  <c r="I34" i="6"/>
  <c r="J34" i="6"/>
  <c r="I35" i="6"/>
  <c r="J35" i="6"/>
  <c r="I36" i="6"/>
  <c r="J36" i="6"/>
  <c r="I37" i="6"/>
  <c r="J37" i="6"/>
  <c r="I38" i="6"/>
  <c r="J38" i="6"/>
  <c r="I39" i="6"/>
  <c r="J39" i="6"/>
  <c r="I40" i="6"/>
  <c r="J40" i="6"/>
  <c r="I41" i="6"/>
  <c r="J41" i="6"/>
  <c r="I42" i="6"/>
  <c r="J42" i="6"/>
  <c r="I43" i="6"/>
  <c r="J43" i="6"/>
  <c r="I44" i="6"/>
  <c r="J44" i="6"/>
  <c r="I45" i="6"/>
  <c r="J45" i="6"/>
  <c r="I46" i="6"/>
  <c r="J46" i="6"/>
  <c r="I47" i="6"/>
  <c r="J47" i="6"/>
  <c r="I48" i="6"/>
  <c r="J48" i="6"/>
  <c r="I49" i="6"/>
  <c r="J49" i="6"/>
  <c r="I50" i="6"/>
  <c r="J50" i="6"/>
  <c r="I51" i="6"/>
  <c r="J51" i="6"/>
  <c r="I52" i="6"/>
  <c r="J52" i="6"/>
  <c r="I53" i="6" l="1"/>
  <c r="C5" i="2" s="1"/>
  <c r="C6" i="2" s="1"/>
  <c r="J53" i="6"/>
  <c r="D5" i="2" s="1"/>
  <c r="J10" i="5"/>
  <c r="C4" i="2"/>
  <c r="D4" i="2"/>
  <c r="C18" i="20"/>
  <c r="G19" i="7"/>
  <c r="G20" i="7" s="1"/>
  <c r="G22" i="7" s="1"/>
  <c r="G23" i="7" s="1"/>
  <c r="G24" i="7" s="1"/>
  <c r="C18" i="18"/>
  <c r="C19" i="18" s="1"/>
  <c r="C21" i="18" s="1"/>
  <c r="C22" i="18" s="1"/>
  <c r="C23" i="18" s="1"/>
  <c r="E19" i="7"/>
  <c r="E20" i="7" s="1"/>
  <c r="E22" i="7" s="1"/>
  <c r="E23" i="7" s="1"/>
  <c r="E24" i="7" s="1"/>
  <c r="C18" i="17"/>
  <c r="C19" i="17" s="1"/>
  <c r="D6" i="2" l="1"/>
  <c r="D9" i="1" s="1"/>
  <c r="D10" i="1" s="1"/>
  <c r="D11" i="1" s="1"/>
  <c r="D16" i="1" s="1"/>
  <c r="D17" i="1" s="1"/>
  <c r="C9" i="1"/>
  <c r="C11" i="1" s="1"/>
  <c r="C12" i="1" s="1"/>
  <c r="C13" i="1" s="1"/>
  <c r="C14" i="1" s="1"/>
  <c r="C15" i="1" s="1"/>
  <c r="C10" i="7"/>
  <c r="C12" i="7" s="1"/>
  <c r="C13" i="7" s="1"/>
  <c r="C14" i="7" s="1"/>
  <c r="C15" i="7" s="1"/>
  <c r="C16" i="7" s="1"/>
  <c r="C19" i="20"/>
  <c r="C21" i="20" s="1"/>
  <c r="C22" i="20" s="1"/>
  <c r="C23" i="20" s="1"/>
  <c r="C21" i="17"/>
  <c r="C22" i="17" s="1"/>
  <c r="C23" i="17" s="1"/>
  <c r="D10" i="7" l="1"/>
  <c r="D11" i="7" s="1"/>
  <c r="D12" i="7" s="1"/>
  <c r="D17" i="7" s="1"/>
  <c r="D18" i="7" s="1"/>
  <c r="C18" i="1"/>
  <c r="C19" i="1" s="1"/>
  <c r="C21" i="1" s="1"/>
  <c r="C22" i="1" s="1"/>
  <c r="C23" i="1" s="1"/>
  <c r="C19" i="7" l="1"/>
  <c r="C20" i="7" s="1"/>
  <c r="C27" i="7" l="1"/>
  <c r="C28" i="7" s="1"/>
  <c r="C29" i="7" s="1"/>
  <c r="C30" i="7" s="1"/>
  <c r="C31" i="7" s="1"/>
  <c r="C22" i="7"/>
  <c r="C23" i="7" s="1"/>
  <c r="C24" i="7" s="1"/>
</calcChain>
</file>

<file path=xl/sharedStrings.xml><?xml version="1.0" encoding="utf-8"?>
<sst xmlns="http://schemas.openxmlformats.org/spreadsheetml/2006/main" count="2292" uniqueCount="690">
  <si>
    <t>Ssz.</t>
  </si>
  <si>
    <t>Megnevezés</t>
  </si>
  <si>
    <t>Anyagköltség</t>
  </si>
  <si>
    <t>Díjköltség</t>
  </si>
  <si>
    <t>54</t>
  </si>
  <si>
    <t>Közmű csővezetékek és szerelvények szerelése</t>
  </si>
  <si>
    <t>Tételszám</t>
  </si>
  <si>
    <t>Tétel szövege</t>
  </si>
  <si>
    <t>Menny.</t>
  </si>
  <si>
    <t>Egység</t>
  </si>
  <si>
    <t>Normaidő</t>
  </si>
  <si>
    <t>Anyag egységár</t>
  </si>
  <si>
    <t>Díj egységre</t>
  </si>
  <si>
    <t>Anyag összesen</t>
  </si>
  <si>
    <t>Díj összesen</t>
  </si>
  <si>
    <t>Megjegyzés</t>
  </si>
  <si>
    <t>ÉNGY kód</t>
  </si>
  <si>
    <t>54-016-6.1</t>
  </si>
  <si>
    <t>Fűtési és vízvezeték szakaszos és hálózati nyomáspróbája vízzel, 200 mm külső Ø-ig</t>
  </si>
  <si>
    <t>m</t>
  </si>
  <si>
    <t>[ÖN]</t>
  </si>
  <si>
    <t xml:space="preserve"> 540160667233</t>
  </si>
  <si>
    <t>Munkanem összesen (HUF)</t>
  </si>
  <si>
    <t>80</t>
  </si>
  <si>
    <t>Általános épületgépészeti szigetelés</t>
  </si>
  <si>
    <t>80-001-1.3.2.1.1-0124235</t>
  </si>
  <si>
    <t>Fűtési, HMV, HHV vezetékek szigetelése, polietilén csőhéjjal csupasz kivitelben, ragasztással illetve hőlégfúvással hegesztve, öntapadó ragasztó szalag lezárással, vagy klipsszel rögzítve, NÁ 114 mm csőátmérőig, POLIFOAM polietilén csőhéj N (normál kivitel), falvtg.: 20 mm, belső átmérő: 35 mm, Kód: 60006240</t>
  </si>
  <si>
    <t>80-001-1.3.2.1.1-0124248</t>
  </si>
  <si>
    <t>Fűtési, HMV, HHV vezetékek szigetelése, polietilén csőhéjjal csupasz kivitelben, ragasztással illetve hőlégfúvással hegesztve, öntapadó ragasztó szalag lezárással, vagy klipsszel rögzítve, NÁ 114 mm csőátmérőig, POLIFOAM polietilén csőhéj N (normál kivitel), falvtg.: 20 mm, belső átmérő: 48 mm, Kód: 60006242</t>
  </si>
  <si>
    <t>80-001-1.3.2.1.1-0124276</t>
  </si>
  <si>
    <t>Fűtési, HMV, HHV vezetékek szigetelése, polietilén csőhéjjal csupasz kivitelben, ragasztással illetve hőlégfúvással hegesztve, öntapadó ragasztó szalag lezárással, vagy klipsszel rögzítve, NÁ 114 mm csőátmérőig, POLIFOAM polietilén csőhéj N (normál kivitel), falvtg.: 20 mm, belső átmérő: 76 mm, Kód: 60006246</t>
  </si>
  <si>
    <t>80-001-1.3.2.1.1-0124314</t>
  </si>
  <si>
    <t>Fűtési, HMV, HHV vezetékek szigetelése, polietilén csőhéjjal csupasz kivitelben, ragasztással illetve hőlégfúvással hegesztve, öntapadó ragasztó szalag lezárással, vagy klipsszel rögzítve, NÁ 114 mm csőátmérőig, POLIFOAM polietilén csőhéj N (normál kivitel), falvtg.: 20 mm, belső átmérő: 114 mm, Kód: 60006250</t>
  </si>
  <si>
    <t>80-001-1.3.2.1.2-0124359</t>
  </si>
  <si>
    <t>Fűtési, HMV, HHV vezetékek szigetelése, polietilén csőhéjjal csupasz kivitelben, ragasztással illetve hőlégfúvással hegesztve, öntapadó ragasztó szalag lezárással, vagy klipsszel rögzítve, NÁ 133-167 mm csőátmérő között, POLIFOAM polietilén csőhéj N (normál kivitel), falvtg.: 20 mm, belső átmérő: 159 mm, Kód: 60006252</t>
  </si>
  <si>
    <t>81</t>
  </si>
  <si>
    <t>Épületgépészeti csővezeték szerelése</t>
  </si>
  <si>
    <t>81-004-1.4.1.1.1.4-0110113</t>
  </si>
  <si>
    <t>Fűtési vezeték, Fekete acélcső szerelése, hegesztett kötésekkel, tartószerkezettel, szakaszos nyomáspróbával, szabadon, horonyba vagy padlócsatornába, irányváltozás csőhajlítással, DN 25, Fekete acélcső A 37X 1" simavégű</t>
  </si>
  <si>
    <t xml:space="preserve"> 810040903326</t>
  </si>
  <si>
    <t>81-004-1.4.1.1.2.1.1-0110119</t>
  </si>
  <si>
    <t>Fűtési vezeték, Fekete acélcső szerelése, hegesztett kötésekkel, tartószerkezettel, szakaszos nyomáspróbával, szabadon, horonyba vagy padlócsatornába, irányváltozás csőívvel, csőátmérő DN 100 méretig, DN 32-40, Fekete acélcső, A 37X 6/4" simavégű</t>
  </si>
  <si>
    <t xml:space="preserve"> 810040903556</t>
  </si>
  <si>
    <t>81-004-1.4.1.1.2.1.3-0110125</t>
  </si>
  <si>
    <t>Fűtési vezeték, Fekete acélcső szerelése, hegesztett kötésekkel, tartószerkezettel, szakaszos nyomáspróbával, szabadon, horonyba vagy padlócsatornába, irányváltozás csőívvel, csőátmérő DN 100 méretig, DN 65, Fekete acélcső, A 37X 2 1/2" simavégű</t>
  </si>
  <si>
    <t xml:space="preserve"> 810040903750</t>
  </si>
  <si>
    <t>81-004-1.4.1.1.2.1.5-0110131</t>
  </si>
  <si>
    <t>Fűtési vezeték, Fekete acélcső szerelése, hegesztett kötésekkel, tartószerkezettel, szakaszos nyomáspróbával, szabadon, horonyba vagy padlócsatornába, irányváltozás csőívvel, csőátmérő DN 100 méretig, DN 100, Fekete acélcső, A 37X 4" simavégű</t>
  </si>
  <si>
    <t xml:space="preserve"> 810040903934</t>
  </si>
  <si>
    <t>81-004-1.4.1.1.2.2.2-0110137</t>
  </si>
  <si>
    <t>Fűtési vezeték, Fekete acélcső szerelése, hegesztett kötésekkel, tartószerkezettel, szakaszos nyomáspróbával, szabadon, horonyba vagy padlócsatornába, irányváltozás csőívvel, csőátmérő DN 100 méret felett, DN 150, Fekete acélcső A 37X 6" simavégű</t>
  </si>
  <si>
    <t xml:space="preserve"> 810040904074</t>
  </si>
  <si>
    <t>81-000-1.1.1</t>
  </si>
  <si>
    <t>Csővezetékek bontása, horganyzott vagy fekete acélcsövek tartószerkezetről, vagy padlócsatornából lángvágással, deponálással, DN 50 méretig</t>
  </si>
  <si>
    <t xml:space="preserve"> 810000834682</t>
  </si>
  <si>
    <t>81-000-1.1.2</t>
  </si>
  <si>
    <t>Csővezetékek bontása, horganyzott vagy fekete acélcsövek tartószerkezetről, vagy padlócsatornából lángvágással, deponálással, DN 65 - 80 között</t>
  </si>
  <si>
    <t xml:space="preserve"> 810000834694</t>
  </si>
  <si>
    <t>81-000-1.1.3</t>
  </si>
  <si>
    <t>Csővezetékek bontása, horganyzott vagy fekete acélcsövek tartószerkezetről, vagy padlócsatornából lángvágással, deponálással, DN 100 - 150 között</t>
  </si>
  <si>
    <t xml:space="preserve"> 810000834704</t>
  </si>
  <si>
    <t>nap</t>
  </si>
  <si>
    <t>82</t>
  </si>
  <si>
    <t>Épületgépészeti szerelvények és berendezések szerelése</t>
  </si>
  <si>
    <t>82-005-1.12.4-0322103</t>
  </si>
  <si>
    <t>Föld- vagy PB gáz tüzelésű, melegvízüzemű, acéllemez kondenzációs kazán elhelyezése és bekötése, 120,01-240 kW teljesítmény között,  KAZTG120-V3	TopGas® classic (120), kondenzációs falikazán (V3)	6	db KAZTG120-V3	TopGas® classic (80), kondenzációs falikazán (V3)	2	db SZABTTEZE1_V1	TTE ZE1 kiegészítő szabályozó	1	db SZABTTES_V01	TTE továbbfejlesztett nyelvi csomag	1	db SZABTTEWEZ_V1	TTE Set BasisModul WEZ	7	db TARSINUSKASZK_03	Sinus kaszkád egység 200/200 4 HK (4xTopGas 120)	2	db TARSINUSKASZK_06	Szerelőállvány 2 Hoval Topgas 100-120 2HK kazánhoz	4	db ARMKB23UG1	KB 23 UG1 kondenzátumbox, kondenzátum semlegesítő, gravitációs	1	db ARMIL30025	Mágneses iszapleválasztó 6/4"	8	db SZABTTEDOBOZ03_V1	TTE Fali doboz közepes, kezelőegység kivágással WG-360 BM	1	db SZABTTERSS_V1	TTE-RS (fekete) beltéri egység	1	db SZABTTEHKWW_V1	TTE Heizkreis-/WarmwasserModul TTE-HK/WW	1	db ERZTTTAF200_V1	Érzékelő-külső AF / 2P / K	1	db ERZTTTKVT20-5-6_V1	Érzékelő-merülő TF/2P/5/6T, L = 5,0 m	1	db HOVAL Kft ajánlata szerint</t>
  </si>
  <si>
    <t>db</t>
  </si>
  <si>
    <t>82-007-10.1.2-0345213</t>
  </si>
  <si>
    <t>Lemezes hőcserélő elhelyezése és bekötése fűtési rendszerbe, fali vagy álló tartószerkezettel, 120,01 kW teljesítmény felett, karimás csatlakozással, HOVAL Kft. ajánlata szerint</t>
  </si>
  <si>
    <t>82-001-2.26.3-0722686</t>
  </si>
  <si>
    <t>Kétoldalon karimás szerelvény elhelyezése ellenkarimákkal, DN 150 PN 10 - PN 16 szennyfogószűrő,  iszap- és levegőleválasztó, Flamco Flamcovent Smart 150 F mágneses légleválasztó 120 °C, 10 bar, karimás, Rendelési szám: 31007</t>
  </si>
  <si>
    <t xml:space="preserve"> 820014129735</t>
  </si>
  <si>
    <t>82-001-2.26.3-0722786</t>
  </si>
  <si>
    <t>Kétoldalon karimás szerelvény elhelyezése ellenkarimákkal, DN 150 PN 10 - PN 16 szennyfogószűrő,  iszap- és levegőleválasztó, Flamco Flamco Clean Smart 150 F mágneses iszapleválasztó max. 120 °C, 10 bar, karimás, Rendelési szám: 31027</t>
  </si>
  <si>
    <t xml:space="preserve"> 820014129752</t>
  </si>
  <si>
    <t>82-005-20.1.1</t>
  </si>
  <si>
    <t>Előregyártott osztó- vagy gyűjtőcső elhelyezése, előre kiépített támasztó szerkezetre, bekötések és szerelvények nélkül, DN 50-300 méret között, 25 bar nyomásig,  0,5-4,0 m hosszúságban, 50 kg-ig</t>
  </si>
  <si>
    <t>82-004-6.1.1.4-0722105</t>
  </si>
  <si>
    <t>Zárt tágulási tartály elhelyezése és bekötése (nyomástartó-, gáztalanító és vízutántöltő  berendezések a 82-004-21-es tételtől), fűtési és hűtési rendszerekben, membrános, 601-1000 liter között, Flamco Flexcon M 1000/3 bar cserélhető membrános tágulási tartály, 6 bar, Rendelési szám: 22007</t>
  </si>
  <si>
    <t xml:space="preserve"> 820040954952</t>
  </si>
  <si>
    <t>82-004-6.1.1.1-0722029</t>
  </si>
  <si>
    <t>Zárt tágulási tartály elhelyezése és bekötése (nyomástartó-, gáztalanító és vízutántöltő  berendezések a 82-004-21-es tételtől), fűtési és hűtési rendszerekben, membrános, 2-80 liter között, Flamco Flexcon CE Top 80 / 2,5 membrános tágulási tartály "CE Top" 6 bar, 70 °C, Rendelési szám: 16083</t>
  </si>
  <si>
    <t xml:space="preserve"> 820044136116</t>
  </si>
  <si>
    <t>82-004-3.1.3-0722447</t>
  </si>
  <si>
    <t xml:space="preserve">Közvetett fűtésű, álló vagy fekvő, fixen beépített fűtő csőkígyóval vagy nélkül, tároló berendezés elhelyezése és bekötése, egy fűtőkígyós kivitelben, 501-1200 l között,  HOVAL S1000H HMV tároló, elektromos fűtőbetéttel, V=1000liter </t>
  </si>
  <si>
    <t>82-031-7.1.1.1-0555015</t>
  </si>
  <si>
    <t xml:space="preserve">Ipari vízlágyító berendezés elhelyezése és vízoldali bekötése, ioncserélő gyantatöltettel, gyanta tartó és sólé tartállyal, menetes csatlakozással, egyoszlopos, szakaszos üzemű, DN 25 csatlakozó mérettel,  AQA Therm HES vízkezelő állomás, sótalanvizes és lágyvizes utántöltéshez (810423) AQA Therm SRC XL kevertágyas sótalanító patron, sótalanvizes utántöltéshez, cserélhető (812510) SoluTech Protection - Védőadalék  (0,5 liter, 7473) </t>
  </si>
  <si>
    <t>82-004-21.3-0722134</t>
  </si>
  <si>
    <t>Fűtési és hűtési rendszerekben, vízutántöltő berendezés elhelyezése, Flamco NFE 1.1 vízutántöltő berendezés visszacsapószeleppel, vízmérővel, Rendelési szám: 23780</t>
  </si>
  <si>
    <t xml:space="preserve"> 820043553440</t>
  </si>
  <si>
    <t>82-004-21.3-0722611</t>
  </si>
  <si>
    <t>Fűtési és hűtési rendszerekben, vízutántöltő berendezés elhelyezése, Flamco MVE 1 utántöltő egység tágulási automata utántöltésére, NFE elemekkel kombinálható, Rendelési szám: 23785</t>
  </si>
  <si>
    <t xml:space="preserve"> 820044136540</t>
  </si>
  <si>
    <t>82-031-1.1.4.1.4-0341892</t>
  </si>
  <si>
    <t>Vízszűrő elhelyezése és bekötése, visszamosható szűrőbetéttel, automatikus visszaöblítéssel, beépített nyomáscsökkentővel, kétoldalon menetes csatlakozással, DN 40, Honeywell vízszűrő állomás, szűrő+nyom.szab.+visszacs., műa.ház,100mikron, 6/4", külső menet+holl., 1,5..6bar, PN16, max40°C, (kvs=12,6), HS10S-11/2AA + Honeywell öblítő automatika motor F76S,FK76,F74,FK74,HS10,FN09 szűrőkhöz, 230Vac, 1,5m kábel, bajonett záras, max 70°C, Z11S-A</t>
  </si>
  <si>
    <t xml:space="preserve"> 820314146826</t>
  </si>
  <si>
    <t>82-001-13.5-0343277</t>
  </si>
  <si>
    <t xml:space="preserve">Három- vagy négyoldalon menetes vagy roppantógyűrűs szerelvény elhelyezése, külső vagy belső menettel, illetve hollandival csatlakoztatva DN 40, JRGumat termosztatikus keverőszelep, HMV keverés, forrázásvédelem, 6/4", külső menet + hollander, 36-53°C, max 90°C, (kvs=8), </t>
  </si>
  <si>
    <t>82-008-3.1.4.1.1-0125675</t>
  </si>
  <si>
    <t>Fűtés-, klíma-, hűtéstechnika nedvestengelyű nagyhatásfokú szabályozott szivattyú, menetes vagy karimás kötéssel, egyes szivattyúk, DN 15-25, Wilo-Yonos MAXO 25/0,5-10 nedvestengelyű nagy hatásfokú keringető szivattyú, DN 25, menetes csatl., A-energiaoszt.,  PN10, 1~230V, IP44, +2...+110°C,</t>
  </si>
  <si>
    <t>82-008-3.1.4.1.4-0125710</t>
  </si>
  <si>
    <t xml:space="preserve">Fűtés-, klíma-, hűtéstechnika nedvestengelyű nagyhatásfokú szabályozott szivattyú, menetes vagy karimás kötéssel, egyes szivattyúk, DN 50, Wilo-Yonos MAXO 50/0,5-16 nedvestengelyű keringető szivattyú, DN 50, karimás csatlakozással, A-energiaosztály, PN6/10 kombikarimával, 1~230V, </t>
  </si>
  <si>
    <t>82-008-3.1.4.1.5-0125713</t>
  </si>
  <si>
    <t xml:space="preserve">Fűtés-, klíma-, hűtéstechnika nedvestengelyű nagyhatásfokú szabályozott szivattyú, menetes vagy karimás kötéssel, egyes szivattyúk, DN 65, Wilo-Yonos MAXO 65/1-16 nedvestengelyű keringető szivattyú, DN 65, karimás csatlakozással, A-energiaosztály, PN6/10 kombikarimával, 1~230V, </t>
  </si>
  <si>
    <t>82-001-14.1-0113520</t>
  </si>
  <si>
    <t>Két- és háromjáratú szelepekhez, elektrotermikus és elektromotoros hajtóművek elhelyezése, elektromos bekötés nélkül, Danfoss AMV 150 meghajtó motor 230V, 3-pont szabályozás, 24 s/mm, 250 N, Rsz: 082G3090</t>
  </si>
  <si>
    <t xml:space="preserve"> 820010941883</t>
  </si>
  <si>
    <t>82-001-13.2-0113034</t>
  </si>
  <si>
    <t xml:space="preserve">Három- vagy négyoldalon menetes vagy roppantógyűrűs szerelvény elhelyezése, külső vagy belső menettel, illetve hollandival csatlakoztatva DN 20, Danfoss HRB 3 háromjáratú szelep, karimás, egy- és kétutú szabályzó szelepekhez, DN 20, PN 16, Kvs=6,3, </t>
  </si>
  <si>
    <t>82-001-13.5-0113037</t>
  </si>
  <si>
    <t>Három- vagy négyoldalon menetes vagy roppantógyűrűs szerelvény elhelyezése, külső vagy belső menettel, illetve hollandival csatlakoztatva DN 40, Danfoss HRB 3 háromjáratú szelep, karimás, egy- és kétutú szabályzó szelepekhez, DN 40, PN 16, Kvs=25,</t>
  </si>
  <si>
    <t>82-001-4.16-0113042</t>
  </si>
  <si>
    <t>Három- vagy négyoldalon karimás szerelvény elhelyezése ellenkarimákkal, DN 65 PN 10 - PN 16, Danfoss HRF 3 háromjáratú szelep, karimás, egy- és kétutú szabályzó szelepekhez, DN 65, PN 16, Kvs=40,</t>
  </si>
  <si>
    <t>82-001-7.4.2-0130605</t>
  </si>
  <si>
    <t>Kétoldalon menetes vagy roppantógyűrűs szerelvény elhelyezése, külső vagy belső menettel, illetve hollandival csatlakoztatva DN 25 gömbcsap, víz- és gázfőcsap, MOFÉM AHA Univerzális gömbcsap 1" bb. menettel, névleges méret 25 mm, sárgaréz, natúr, 16 bar, Kód: 113-0034-00</t>
  </si>
  <si>
    <t xml:space="preserve"> 820010936030</t>
  </si>
  <si>
    <t>82-001-7.4.1-0115544</t>
  </si>
  <si>
    <t>Kétoldalon menetes vagy roppantógyűrűs szerelvény elhelyezése, külső vagy belső menettel, illetve hollandival csatlakoztatva DN 25 szelepek, csappantyúk (szabályzó, folytó-elzáró, beavatkozó), OVENTROP visszacsapó szelep, Viton tömítéssel, PN25, DN25, G 1" bm., (0...+100)°C, nyitónyomás 40 mbar, kvs=13,00, vörösöntvény szelepházzal, 1072008</t>
  </si>
  <si>
    <t xml:space="preserve"> 820010935461</t>
  </si>
  <si>
    <t>82-001-7.4.1-0090163</t>
  </si>
  <si>
    <t>Kétoldalon menetes vagy roppantógyűrűs szerelvény elhelyezése, külső vagy belső menettel, illetve hollandival csatlakoztatva DN 25 szelepek, csappantyúk (szabályzó, folytó-elzáró, beavatkozó),  Véletlen elzárás ellen biztosított szelep, DN25</t>
  </si>
  <si>
    <t>82-001-7.4.3-0115764</t>
  </si>
  <si>
    <t>Kétoldalon menetes vagy roppantógyűrűs szerelvény elhelyezése, külső vagy belső menettel, illetve hollandival csatlakoztatva DN 25 szennyfogószűrő, gázszűrő, iszap- és levegőleválasztó, OVENTROP szennyfogó szűrő, PN25, DN25,  1" bm., kvs=13.40, szitasűrűség 600 υm, (-10...+150)°C, vörösöntvény szerelvényházzal,1120008</t>
  </si>
  <si>
    <t xml:space="preserve"> 820010936134</t>
  </si>
  <si>
    <t>82-001-7.4.9-0113423</t>
  </si>
  <si>
    <t>Kétoldalon menetes vagy roppantógyűrűs szerelvény elhelyezése, külső vagy belső menettel, illetve hollandival csatlakoztatva DN 25 biztonsági szerelvény, Danfoss kazánvédő szelep, sarok kivitelű, 003L6012, AVDO 25, bb. 1"</t>
  </si>
  <si>
    <t xml:space="preserve"> 820010936231</t>
  </si>
  <si>
    <t>82-001-7.3.1-0114012</t>
  </si>
  <si>
    <t>Kétoldalon menetes vagy roppantógyűrűs szerelvény elhelyezése, külső vagy belső menettel, illetve hollandival csatlakoztatva DN 20 szelepek, csappantyúk (szabályzó, folytó-elzáró, beavatkozó), TA STAD BB beszabályozó szelep PN 20 mérőcsonkkal, DN 20, ürítéssel, Cikkszám: 52-151-220</t>
  </si>
  <si>
    <t xml:space="preserve"> 820010934202</t>
  </si>
  <si>
    <t>82-001-7.5.1-0114014</t>
  </si>
  <si>
    <t>Kétoldalon menetes vagy roppantógyűrűs szerelvény elhelyezése, külső vagy belső menettel, illetve hollandival csatlakoztatva DN 32 szelepek, csappantyúk (szabályzó, folytó-elzáró, beavatkozó), TA STAD BB beszabályozó szelep PN 20 mérőcsonkkal, DN 32, ürítéssel, Cikkszám: 52-151-232</t>
  </si>
  <si>
    <t xml:space="preserve"> 820010936490</t>
  </si>
  <si>
    <t>82-001-7.6.1-0115546</t>
  </si>
  <si>
    <t>Kétoldalon menetes vagy roppantógyűrűs szerelvény elhelyezése, külső vagy belső menettel, illetve hollandival csatlakoztatva DN 40 szelepek, csappantyúk (szabályzó, folytó-elzáró, beavatkozó), OVENTROP visszacsapó szelep, Viton tömítéssel, PN25, DN40, G 1 1/2" bm., (0...+100)°C, nyitónyomás 40 mbar, kvs=19,00, vörösöntvény szelepházzal, 1072012</t>
  </si>
  <si>
    <t xml:space="preserve"> 820010937403</t>
  </si>
  <si>
    <t>82-001-7.6.2-0130607</t>
  </si>
  <si>
    <t>Kétoldalon menetes vagy roppantógyűrűs szerelvény elhelyezése, külső vagy belső menettel, illetve hollandival csatlakoztatva DN 40 gömbcsap, víz- és gázfőcsap, MOFÉM AHA Univerzális gömbcsap 6/4" bb. menettel, vízátbocsátás 590 l/min., névleges méret 40 mm, sárgaréz, natúr, 10 bar, Kód: 113-0052-00</t>
  </si>
  <si>
    <t xml:space="preserve"> 820010937701</t>
  </si>
  <si>
    <t>82-001-7.6.2-0131005</t>
  </si>
  <si>
    <t>Kétoldalon menetes vagy roppantógyűrűs szerelvény elhelyezése, külső vagy belső menettel, illetve hollandival csatlakoztatva DN 40 gömbcsap, víz- és gázfőcsap, MVV-ISG WKC1-GW gömbcsap szénacélból, belsőmenetes, vízre, PN 40 DN 40</t>
  </si>
  <si>
    <t xml:space="preserve"> 820010937742</t>
  </si>
  <si>
    <t>82-001-7.6.3-0115766</t>
  </si>
  <si>
    <t>Kétoldalon menetes vagy roppantógyűrűs szerelvény elhelyezése, külső vagy belső menettel, illetve hollandival csatlakoztatva DN 40 szennyfogószűrő, gázszűrő, iszap- és levegőleválasztó, OVENTROP szennyfogó szűrő, PN25, DN40, 1 1/2" bm., kvs=32.50, szitasűrűség 600 υm, (-10...+150)°C, vörösöntvény szerelvényházzal, 1120012</t>
  </si>
  <si>
    <t xml:space="preserve"> 820010937805</t>
  </si>
  <si>
    <t>82-001-7.7.1-0114016</t>
  </si>
  <si>
    <t>Kétoldalon menetes vagy roppantógyűrűs szerelvény elhelyezése, külső vagy belső menettel, illetve hollandival csatlakoztatva DN 50, DN 65 szelepek, csappantyúk (szabályzó, folytó-elzáró, beavatkozó), TA STAD BB beszabályozó szelep PN 20 mérőcsonkkal, DN 50, ürítéssel, Cikkszám: 52-151-250</t>
  </si>
  <si>
    <t xml:space="preserve"> 820010938030</t>
  </si>
  <si>
    <t>82-001-7.7.1-0115547</t>
  </si>
  <si>
    <t>Kétoldalon menetes vagy roppantógyűrűs szerelvény elhelyezése, külső vagy belső menettel, illetve hollandival csatlakoztatva DN 50, DN 65 szelepek, csappantyúk (szabályzó, folytó-elzáró, beavatkozó), OVENTROP visszacsapó szelep, Viton tömítéssel, PN25, DN50, G 2" bm., (0...+100)°C, nyitónyomás 40 mbar, kvs=30,50, vörösöntvény szelepházzal, 1072016</t>
  </si>
  <si>
    <t xml:space="preserve"> 820010938105</t>
  </si>
  <si>
    <t>82-001-7.7.2-0130608</t>
  </si>
  <si>
    <t>Kétoldalon menetes vagy roppantógyűrűs szerelvény elhelyezése, külső vagy belső menettel, illetve hollandival csatlakoztatva DN 50, DN 65 gömbcsap, víz- és gázfőcsap, MOFÉM AHA Univerzális gömbcsap 2" bb. menettel, vízátbocsátás 890 l/min., névleges méret 50 mm, sárgaréz, natúr, 10 bar, Kód: 113-0053-00</t>
  </si>
  <si>
    <t xml:space="preserve"> 820010938444</t>
  </si>
  <si>
    <t>82-001-2.16.2-0131031</t>
  </si>
  <si>
    <t>Kétoldalon karimás szerelvény elhelyezése ellenkarimákkal, DN 65 PN 10 - PN 16, gömbcsap, MVV-ISG WKC1A gömbcsap szénacélból, karimás, vízre, PN 16 - PN 25 DN 65</t>
  </si>
  <si>
    <t xml:space="preserve"> 820010925276</t>
  </si>
  <si>
    <t>82-001-2.16.1-0142467</t>
  </si>
  <si>
    <t>Kétoldalon karimás szerelvény elhelyezése ellenkarimákkal, DN 65 PN 10 - PN 16, szelepek, csappantyúk (szabályzó, fojtó-elzáró, beavatkozó), MVV-ISG átmeneti visszacsapószelep, öntöttvas, karimás, PN 16 DN 65</t>
  </si>
  <si>
    <t xml:space="preserve"> 820010925196</t>
  </si>
  <si>
    <t>82-001-2.16.3-0119715</t>
  </si>
  <si>
    <t>Kétoldalon karimás szerelvény elhelyezése ellenkarimákkal, DN 65 PN 10 - PN 16, szennyfogószűrő,  iszap- és levegőleválasztó, KSB BOA-S karimás szennyfogók normál szűrővel, DN 65, PN 16, GG 25, Cikkszám: 48860320</t>
  </si>
  <si>
    <t xml:space="preserve"> 820010925315</t>
  </si>
  <si>
    <t>82-001-2.19.1-0114038</t>
  </si>
  <si>
    <t>Kétoldalon karimás szerelvény elhelyezése ellenkarimákkal, DN 80 PN 16 - PN 40, szelepek, csappantyúk (szabályzó, fojtó-elzáró, beavatkozó), TA STAF karimás beszabályozó szelep mérőcsonkkal, DN 80, PN 16, szürkeöntvény, 120 ℃, Cikkszám:52-181-080</t>
  </si>
  <si>
    <t xml:space="preserve"> 820010925550</t>
  </si>
  <si>
    <t>82-001-2.22.2-0131033</t>
  </si>
  <si>
    <t>Kétoldalon karimás szerelvény elhelyezése ellenkarimákkal, DN 100 PN 25 - PN 40 gömbcsap, MVV-ISG WKC1A gömbcsap szénacélból, karimás, vízre, PN 16 - PN 25 DN 100</t>
  </si>
  <si>
    <t xml:space="preserve"> 820012764201</t>
  </si>
  <si>
    <t>82-001-2.22.3-0341641</t>
  </si>
  <si>
    <t>Kétoldalon karimás szerelvény elhelyezése ellenkarimákkal, DN 100 PN 25 - PN 40 szennyfogószűrő, Honeywell szennyfogó szűrő víz,olaj,levegő,gőz közegre, öntvény GG25, 0,5mm dupla szűrő, DN100, karimás, PN40/PN4, max 150°C, (zeta=1,8), FY69P-100A</t>
  </si>
  <si>
    <t xml:space="preserve"> 820012129876</t>
  </si>
  <si>
    <t>82-005-17.1.1-0212006</t>
  </si>
  <si>
    <t>Hőmérő elhelyezése, egyenes hőmérő, kicsi, Védőszerelvényes ipari hőmérő, MSZ 11210/2-72 kis egyenes hőmérő -35 C-tól 50 C 63 mm benyúlással</t>
  </si>
  <si>
    <t xml:space="preserve"> 820050959823</t>
  </si>
  <si>
    <t>82-005-16.1-0120051</t>
  </si>
  <si>
    <t>Manométer elhelyezése, öntött alumínium házban, Manométer öntött alumínium-házban M 20 x 1,5 menettel 1,6 % pontossággal P 1011 típus, átmérő 100 mm. Méréshatár: 0-0.6;0-1.0;0-1.6;0-2.5 bar</t>
  </si>
  <si>
    <t xml:space="preserve"> 820050959755</t>
  </si>
  <si>
    <t>82-000-4.2.1.4</t>
  </si>
  <si>
    <t>Gáz- és fűtésszerelési berendezési tárgyak leszerelése, fűtésszerelési berendezési tárgyak kazánok 241-600 kW között</t>
  </si>
  <si>
    <t xml:space="preserve"> 820000923231</t>
  </si>
  <si>
    <t>82-000-4.2.3.4</t>
  </si>
  <si>
    <t>Gáz- és fűtésszerelési berendezési tárgyak leszerelése, fűtésszerelési berendezési tárgyak zárt tágulási vagy táptartály 601-1000 liter között</t>
  </si>
  <si>
    <t xml:space="preserve"> 820000923352</t>
  </si>
  <si>
    <t>82-000-4.2.2.3</t>
  </si>
  <si>
    <t>Gáz- és fűtésszerelési berendezési tárgyak leszerelése, fűtésszerelési berendezési tárgyak melegvíztárolók, 501-1000 liter között</t>
  </si>
  <si>
    <t xml:space="preserve"> 820000923296</t>
  </si>
  <si>
    <t>82-000-1.1.1</t>
  </si>
  <si>
    <t>Szerelvények leszerelése, karimás szerelvények, DN 100 méretig</t>
  </si>
  <si>
    <t xml:space="preserve"> 820000922926</t>
  </si>
  <si>
    <t>82-000-0-0000001</t>
  </si>
  <si>
    <t>Füstgázelvezető rendszer bontása, elszállítása</t>
  </si>
  <si>
    <t>[k]</t>
  </si>
  <si>
    <t>82-016-12.5</t>
  </si>
  <si>
    <t>Kazánház, illetve hőközpont beszabályozása, beüzemelése 139.561-279.120 W teljesítmény között</t>
  </si>
  <si>
    <t xml:space="preserve"> 820161025551</t>
  </si>
  <si>
    <t>82-000-0-0000002</t>
  </si>
  <si>
    <t>Fűtési hálózat ürítése</t>
  </si>
  <si>
    <t>82-000-0-0000003</t>
  </si>
  <si>
    <t>Fűtési hálózat töltése</t>
  </si>
  <si>
    <t>82-008-3.1.4.1.1-0125676</t>
  </si>
  <si>
    <t xml:space="preserve">Fűtés-, klíma-, hűtéstechnika nedvestengelyű nagyhatásfokú szabályozott szivattyú, menetes vagy karimás kötéssel, egyes szivattyúk, DN 15-25, Wilo-Yonos PICO 25/1-8-130 nedvestengelyű nagy hatásfokú keringető szivattyú, DN 25,menetes csatl., A-energiaoszt., PN10, 1~230V, IP44, +2...+110°C, </t>
  </si>
  <si>
    <t>Összesen (HUF)</t>
  </si>
  <si>
    <t>Költségvetés főösszesítő</t>
  </si>
  <si>
    <t>1 Építmény közvetlen költségei</t>
  </si>
  <si>
    <t>1.2 Akadályoztatási költség</t>
  </si>
  <si>
    <t>1.3 Építés közvetlen költségei</t>
  </si>
  <si>
    <t>2.1 Árkockázati fedezet vetítési alap</t>
  </si>
  <si>
    <t>2.2 Árkockázati fedezet</t>
  </si>
  <si>
    <t>2.3 Anyagigazgatási költség vetítési alap</t>
  </si>
  <si>
    <t>2.4 Anyagigazgatási költség</t>
  </si>
  <si>
    <t>2.5 Fedezet vetítési alap</t>
  </si>
  <si>
    <t>2.6 Fedezet</t>
  </si>
  <si>
    <t>3.1 Tartalékkeret vetítési alap</t>
  </si>
  <si>
    <t>3.2 Tartalékkeret</t>
  </si>
  <si>
    <t>3.5 Költségtérítések (19-es munkanem)</t>
  </si>
  <si>
    <t>4.1 ÁFA vetítési alap</t>
  </si>
  <si>
    <t>4.2 ÁFA</t>
  </si>
  <si>
    <t>5 A munka ára (HUF)</t>
  </si>
  <si>
    <t>21</t>
  </si>
  <si>
    <t>Irtás, föld- és sziklamunka</t>
  </si>
  <si>
    <t>62</t>
  </si>
  <si>
    <t>Kőburkolat készítése</t>
  </si>
  <si>
    <t>83</t>
  </si>
  <si>
    <t>Szellőztető berendezések</t>
  </si>
  <si>
    <t>21-003-5.1.1.3</t>
  </si>
  <si>
    <t>Munkaárok földkiemelése közművesített területen, kézi erővel, bármely konzisztenciájú talajban, dúcolás nélkül, 2,0 m² szelvényig, IV. talajosztály</t>
  </si>
  <si>
    <t>m3</t>
  </si>
  <si>
    <t xml:space="preserve"> 210030014722</t>
  </si>
  <si>
    <t>21-003-11.1.1</t>
  </si>
  <si>
    <t>Földvisszatöltés munkagödörbe vagy munkaárokba, tömörítés nélkül, réteges elterítéssel, I-IV. osztályú talajban, kézi erővel, az anyag súlypontja karoláson belül, a vezeték (műtárgy) felett és mellett 50 cm vastagságig</t>
  </si>
  <si>
    <t xml:space="preserve"> 210030015356</t>
  </si>
  <si>
    <t>21-004-4.1.1-0120401</t>
  </si>
  <si>
    <t>Talajjavító réteg készítése vonalas létesítményeknél, 3,00 m szélességig vagy építményen belül, homokból, Természetes szemmegoszlású homok, TH  0/4 P-TT, Nyékládháza</t>
  </si>
  <si>
    <t xml:space="preserve"> 210040015462</t>
  </si>
  <si>
    <t>21-008-1.1.3</t>
  </si>
  <si>
    <t>Döngölés kézi erővel száraz, földnedves IV. fejtési talajosztályban</t>
  </si>
  <si>
    <t xml:space="preserve"> 210080016154</t>
  </si>
  <si>
    <t>21-011-11.1</t>
  </si>
  <si>
    <t>Építési törmelék konténeres elszállítása, lerakása, lerakóhelyi díjjal, 3,0 m³-es konténerbe</t>
  </si>
  <si>
    <t xml:space="preserve"> 210110016745</t>
  </si>
  <si>
    <t>54-016-5.1</t>
  </si>
  <si>
    <t>Gázvezeték szakaszos és hálózati tömörségi nyomáspróbája, DN 50-100 között</t>
  </si>
  <si>
    <t xml:space="preserve"> 540160667216</t>
  </si>
  <si>
    <t>62-001-3.2</t>
  </si>
  <si>
    <t>Kiskő, keramit és téglaburkolat bontása, betonágyazattal</t>
  </si>
  <si>
    <t>m2</t>
  </si>
  <si>
    <t xml:space="preserve"> 620010677341</t>
  </si>
  <si>
    <t>62-004-1.2-0210011</t>
  </si>
  <si>
    <t>Burkolat-helyreállítás alapra fektetve, kiskőből, kiskockakőből, bitumenes kötéssel, Bazalt kiskockakő 8/10 cm (gépi hasítás)</t>
  </si>
  <si>
    <t xml:space="preserve"> 620040690081</t>
  </si>
  <si>
    <t>81-003-1.2.1.1.1.1.3-0110113</t>
  </si>
  <si>
    <t>Gázvezeték, Fekete acélcső szerelése, hegesztett kötésekkel, cső elhelyezése szakaszos nyomáspróbával, szabadon, tartószerkezettel, csőátmérő DN 100-méretig, DN 25, Fekete acélcső A 37X 1" simavégű</t>
  </si>
  <si>
    <t xml:space="preserve"> 810030882245</t>
  </si>
  <si>
    <t>81-003-1.2.1.1.1.2.2-0110187</t>
  </si>
  <si>
    <t>Gázvezeték, Fekete acélcső szerelése, hegesztett kötésekkel, cső elhelyezése szakaszos nyomáspróbával, szabadon, tartószerkezettel, csőátmérő DN 100 felett, DN 150, Fekete acélcső MSZ 120/2 A 37 6" simavégű</t>
  </si>
  <si>
    <t xml:space="preserve"> 810030882693</t>
  </si>
  <si>
    <t>81-003-1.2.1.1.1.1.1-0110057</t>
  </si>
  <si>
    <t>Gázvezeték, Fekete acélcső szerelése, hegesztett kötésekkel, cső elhelyezése szakaszos nyomáspróbával, szabadon, tartószerkezettel, csőátmérő DN 100-méretig, DN 15-ig, Fekete acélcső, A 37 1/2" simavégű</t>
  </si>
  <si>
    <t xml:space="preserve"> 810030882112</t>
  </si>
  <si>
    <t>81-003-1.2.1.1.1.1.8-0110028</t>
  </si>
  <si>
    <t>Gázvezeték, Fekete acélcső szerelése, hegesztett kötésekkel, cső elhelyezése szakaszos nyomáspróbával, szabadon, tartószerkezettel, csőátmérő DN 100-méretig, DN 80, Fekete acélcső, A 37X 3" simavégű</t>
  </si>
  <si>
    <t xml:space="preserve"> 810030882492</t>
  </si>
  <si>
    <t>81-003-1.2.1.1.1.1.9-0110031</t>
  </si>
  <si>
    <t>Gázvezeték, Fekete acélcső szerelése, hegesztett kötésekkel, cső elhelyezése szakaszos nyomáspróbával, szabadon, tartószerkezettel, csőátmérő DN 100-méretig, DN 100, Fekete acélcső, A 37X 4" simavégű</t>
  </si>
  <si>
    <t xml:space="preserve"> 810030882555</t>
  </si>
  <si>
    <t>Gázátadás, MEO</t>
  </si>
  <si>
    <t>Kéményseprő szakvélemény</t>
  </si>
  <si>
    <t>82-000-1.2.1</t>
  </si>
  <si>
    <t>Szerelvények leszerelése, menetes szerelvények, DN 50 méretig</t>
  </si>
  <si>
    <t xml:space="preserve"> 820000922943</t>
  </si>
  <si>
    <t>82-001-7.4.2-0131013</t>
  </si>
  <si>
    <t>Kétoldalon menetes vagy roppantógyűrűs szerelvény elhelyezése, külső vagy belső menettel, illetve hollandival csatlakoztatva DN 25 gömbcsap, víz- és gázfőcsap, MVV-ISG WKC1-GW gömbcsap szénacélból, belsőmenetes, gázra, PN 40 DN 25</t>
  </si>
  <si>
    <t xml:space="preserve"> 820010936083</t>
  </si>
  <si>
    <t>82-011-1.1.2.3.4-0240215</t>
  </si>
  <si>
    <t>Készülékek víz- vagy gázoldali bekötése méretre vágható bordáscsővel, peremezhető cső hollandi csatlakozás készítése nélkül, gázoldali bekötés, belső menettel csatlakozó készülék bekötése közcsavarral, DN 25, GEBO 1" összekötőcsavar kúp/henger, A03-0005-0783</t>
  </si>
  <si>
    <t xml:space="preserve"> 820110990695</t>
  </si>
  <si>
    <t>82-001-6.2.8-0110607</t>
  </si>
  <si>
    <t>Egyoldalon menetes szerelvény elhelyezése, külső vagy belső menettel, illetve hollandival csatlakoztatva DN 15 légtelenítőszelep, kifolyó- és locsolószelep, töltőszelep, MOFÉM kifolyószelep, sugárvezetővel 1/2" sárgaréz, krómozott, 10 bar, Kód: 162-0005-00</t>
  </si>
  <si>
    <t xml:space="preserve"> 820012004020</t>
  </si>
  <si>
    <t>82-000-2</t>
  </si>
  <si>
    <t>Víz és gáz mérőhelyek szerelvényeinek leszerelése</t>
  </si>
  <si>
    <t xml:space="preserve"> 820000923025</t>
  </si>
  <si>
    <t>82-001-2.18.3-0346304</t>
  </si>
  <si>
    <t>Kétoldalon karimás szerelvény elhelyezése ellenkarimákkal, DN 80 PN 10-ig, szennyfogószűrő,  iszap- és levegőleválasztó, gázszűrő, DN80, Pmax=6bar,</t>
  </si>
  <si>
    <t>82-001-2.19.2-0131142</t>
  </si>
  <si>
    <t>Kétoldalon karimás szerelvény elhelyezése ellenkarimákkal, DN 80 PN 16 - PN 40, gömbcsap, MSG WELDHAHN gömbcsap szénacélból, karimás, PN 16, DN 80, MSG.3.242.</t>
  </si>
  <si>
    <t xml:space="preserve"> 820010925775</t>
  </si>
  <si>
    <t>83-001-6.8.2</t>
  </si>
  <si>
    <t>DN 350 Kompozitor FuranFlex - Turbó kémény elhelyezése,   Függőleges szakasz: FuranFlex-Turbó DN 350, L = 25,2 m, 2 db 45° elhúzással. Szigetelt füstcsatorna szakasz: EKA global D  Ø350/450mm, L= 3,5 m Tisztító idom, egyenes 1 db Kaszkád szakasz: EKA global E  Ø350mm: Frisslevegő szakasz:  Ø300mm: LZ Thermotrade Kft. ajánlata szerint</t>
  </si>
  <si>
    <t>90-005-3-0510021</t>
  </si>
  <si>
    <t>Takarítás</t>
  </si>
  <si>
    <t>84-000-1.1</t>
  </si>
  <si>
    <t>Gépek, berendezések bontása 500 kg/db alatti súly esetén</t>
  </si>
  <si>
    <t>kg</t>
  </si>
  <si>
    <t xml:space="preserve"> 840001140881</t>
  </si>
  <si>
    <t>84-003-1.2.1.1.1.1-0235319</t>
  </si>
  <si>
    <t>Klímakonvektorok, parapet, burkolatos, lábon álló, 2 csöves rendszerű, hűtő/fűtőteljesítmény: 15 kW-ig / 25 kW-ig, GALLETTI ESTRO F 6 A Fan-coil burkolatos parapet, 45°-os kifúvás hűtő/fűtő teljesítmény: 2,93 kW / 6,46 kW</t>
  </si>
  <si>
    <t xml:space="preserve"> 840031156405</t>
  </si>
  <si>
    <t>84-003-1.2.1.1.1.1-0235321</t>
  </si>
  <si>
    <t>Klímakonvektorok, parapet, burkolatos, lábon álló, 2 csöves rendszerű, hűtő/fűtőteljesítmény: 15 kW-ig / 25 kW-ig, GALLETTI ESTRO F 8 A Fan-coil burkolatos parapet, 45°-os kifúvás hűtő/fűtő teljesítmény: 4,33 kW / 8,50 kW</t>
  </si>
  <si>
    <t xml:space="preserve"> 840031156422</t>
  </si>
  <si>
    <t>82-012-3.2.1.4-0423461</t>
  </si>
  <si>
    <t>Acéllemez kompakt lapradiátor elhelyezése, széthordással, tartókkal, bekötéssel, 2 soros, 1600 mm-ig, 600 mm, VOGEL &amp; NOOT kompakt lapradiátor 22K típus, 2-soros, 2 konvektorlemez borítással, 600x 400 mm, fűtőteljesítmény:  685 W</t>
  </si>
  <si>
    <t xml:space="preserve"> 820120997864</t>
  </si>
  <si>
    <t>82-012-3.2.1.4-0423464</t>
  </si>
  <si>
    <t>Acéllemez kompakt lapradiátor elhelyezése, széthordással, tartókkal, bekötéssel, 2 soros, 1600 mm-ig, 600 mm, VOGEL &amp; NOOT kompakt lapradiátor 22K típus, 2-soros, 2 konvektorlemez borítással, 600x 720 mm, fűtőteljesítmény: 1233 W</t>
  </si>
  <si>
    <t xml:space="preserve"> 820120997893</t>
  </si>
  <si>
    <t>82-012-3.2.1.4-0423467</t>
  </si>
  <si>
    <t>Acéllemez kompakt lapradiátor elhelyezése, széthordással, tartókkal, bekötéssel, 2 soros, 1600 mm-ig, 600 mm, VOGEL &amp; NOOT kompakt lapradiátor 22K típus, 2-soros, 2 konvektorlemez borítással, 600x1000 mm, fűtőteljesítmény: 1713 W</t>
  </si>
  <si>
    <t xml:space="preserve"> 820120997920</t>
  </si>
  <si>
    <t>82-012-3.2.1.4-0423468</t>
  </si>
  <si>
    <t>Acéllemez kompakt lapradiátor elhelyezése, széthordással, tartókkal, bekötéssel, 2 soros, 1600 mm-ig, 600 mm, VOGEL &amp; NOOT kompakt lapradiátor 22K típus, 2-soros, 2 konvektorlemez borítással, 600x1120 mm, fűtőteljesítmény: 1919 W</t>
  </si>
  <si>
    <t xml:space="preserve"> 820120997932</t>
  </si>
  <si>
    <t>82-001-16.2.3-0113289</t>
  </si>
  <si>
    <t xml:space="preserve">Fűtőtest szerelvény elhelyezése külső vagy belső menettel, illetve hollandival csatlakoztatva DN 15 visszatérő elzárószelep, OVENTROP radiátor visszatérő csavarzat (nikkelezett) beszabályozási, elzárási, ürítés funkcióval, k.m. 1/2", </t>
  </si>
  <si>
    <t>82-001-16.2.5-0113202</t>
  </si>
  <si>
    <t xml:space="preserve">Fűtőtest szerelvény elhelyezése külső vagy belső menettel, illetve hollandival csatlakoztatva DN 15 termosztatikus szelep, termosztatikus szelep szett, OVENTROP egyenes kivitelű termosztatikus szeleptest, előbeálítással, </t>
  </si>
  <si>
    <t>82-001-17.1.1-0113255</t>
  </si>
  <si>
    <t xml:space="preserve">Termosztatikus szelepfej felszerelése radiátorszelepre, OVENTROP termosztatikus fej beépített érzékelővel, </t>
  </si>
  <si>
    <t>82-000-4.2.6</t>
  </si>
  <si>
    <t>Gáz- és fűtésszerelési berendezési tárgyak leszerelése, fűtésszerelési berendezési tárgyak lapradiátorok</t>
  </si>
  <si>
    <t xml:space="preserve"> 820000923415</t>
  </si>
  <si>
    <t>82-012-3.3.1.4-0423565</t>
  </si>
  <si>
    <t>Acéllemez kompakt lapradiátor elhelyezése, széthordással, tartókkal, bekötéssel, 3 soros, 1600 mm-ig, 600 mm, VOGEL &amp; NOOT kompakt lapradiátor 33K típus, 3-soros, 3 konvektorlemez borítással, 600x 800 mm, fűtőteljesítmény: 1962 W</t>
  </si>
  <si>
    <t xml:space="preserve"> 820121001734</t>
  </si>
  <si>
    <t>82-012-3.3.1.4-0423568</t>
  </si>
  <si>
    <t>Acéllemez kompakt lapradiátor elhelyezése, széthordással, tartókkal, bekötéssel, 3 soros, 1600 mm-ig, 600 mm, VOGEL &amp; NOOT kompakt lapradiátor 33K típus, 3-soros, 3 konvektorlemez borítással, 600x1120 mm, fűtőteljesítmény: 2747 W</t>
  </si>
  <si>
    <t xml:space="preserve"> 820121001763</t>
  </si>
  <si>
    <t>82-012-3.3.1.4-0423567</t>
  </si>
  <si>
    <t>Acéllemez kompakt lapradiátor elhelyezése, széthordással, tartókkal, bekötéssel, 3 soros, 1600 mm-ig, 600 mm, VOGEL &amp; NOOT kompakt lapradiátor 33K típus, 3-soros, 3 konvektorlemez borítással, 600x1000 mm, fűtőteljesítmény: 2453 W</t>
  </si>
  <si>
    <t xml:space="preserve"> 820121001751</t>
  </si>
  <si>
    <t>82-012-3.3.1.4-0423566</t>
  </si>
  <si>
    <t>Acéllemez kompakt lapradiátor elhelyezése, széthordással, tartókkal, bekötéssel, 3 soros, 1600 mm-ig, 600 mm, VOGEL &amp; NOOT kompakt lapradiátor 33K típus, 3-soros, 3 konvektorlemez borítással, 600x 920 mm, fűtőteljesítmény: 2257 W</t>
  </si>
  <si>
    <t xml:space="preserve"> 820121001746</t>
  </si>
  <si>
    <t>82-012-3.2.1.4-0423463</t>
  </si>
  <si>
    <t>Acéllemez kompakt lapradiátor elhelyezése, széthordással, tartókkal, bekötéssel, 2 soros, 1600 mm-ig, 600 mm, VOGEL &amp; NOOT kompakt lapradiátor 22K típus, 2-soros, 2 konvektorlemez borítással, 600x 600 mm, fűtőteljesítmény: 1028 W</t>
  </si>
  <si>
    <t xml:space="preserve"> 820120997881</t>
  </si>
  <si>
    <t>82-012-3.2.1.4-0423465</t>
  </si>
  <si>
    <t>Acéllemez kompakt lapradiátor elhelyezése, széthordással, tartókkal, bekötéssel, 2 soros, 1600 mm-ig, 600 mm, VOGEL &amp; NOOT kompakt lapradiátor 22K típus, 2-soros, 2 konvektorlemez borítással, 600x 800 mm, fűtőteljesítmény: 1370 W</t>
  </si>
  <si>
    <t xml:space="preserve"> 820120997903</t>
  </si>
  <si>
    <t>82-012-3.3.1.4-0423569</t>
  </si>
  <si>
    <t>Acéllemez kompakt lapradiátor elhelyezése, széthordással, tartókkal, bekötéssel, 3 soros, 1600 mm-ig, 600 mm, VOGEL &amp; NOOT kompakt lapradiátor 33K típus, 3-soros, 3 konvektorlemez borítással, 600x1200 mm, fűtőteljesítmény: 2944 W</t>
  </si>
  <si>
    <t xml:space="preserve"> 820121001775</t>
  </si>
  <si>
    <t>82-012-3.3.1.4-0425786</t>
  </si>
  <si>
    <t>Acéllemez kompakt lapradiátor elhelyezése, széthordással, tartókkal, bekötéssel, 3 soros, 1600 mm-ig, 600 mm, VOGEL &amp; NOOT kompakt lapradiátor 33K típus, 3-soros, 3 konvektorlemez borítással, 600x600 mm, fűtőteljesítmény: W 1856 W</t>
  </si>
  <si>
    <t>82-012-3.3.1.4-0425787</t>
  </si>
  <si>
    <t>Acéllemez kompakt lapradiátor elhelyezése, széthordással, tartókkal, bekötéssel, 3 soros, 1600 mm-ig, 600 mm, VOGEL &amp; NOOT kompakt lapradiátor 33K típus, 3-soros, 3 konvektorlemez borítással, 600x720 mm, fűtőteljesítmény:  2156 W</t>
  </si>
  <si>
    <t>Kazánház, illetve hőközpont beszabályozása, beüzemelése 139.561-1.000.000 W teljesítmény között</t>
  </si>
  <si>
    <t>82-016-13.5</t>
  </si>
  <si>
    <t>Próbafűtés, radiátorok beszabályozása 139.561-1.000.000 W teljesítmény között</t>
  </si>
  <si>
    <t>82-012-3.2.1.4-0423469</t>
  </si>
  <si>
    <t>Acéllemez kompakt lapradiátor elhelyezése, széthordással, tartókkal, bekötéssel, 2 soros, 1600 mm-ig, 600 mm, VOGEL &amp; NOOT kompakt lapradiátor 22K típus, 2-soros, 2 konvektorlemez borítással, 600x1200 mm, fűtőteljesítmény: 2056 W</t>
  </si>
  <si>
    <t xml:space="preserve"> 820120997944</t>
  </si>
  <si>
    <t>82-012-4.2.1.4-0423760</t>
  </si>
  <si>
    <t>Acéllemez kompakt lapradiátor elhelyezése, széthordással, tartókkal, bekötéssel,  beépített szeleptesttel, 2 soros, 1600 mm-ig, 600 mm, VOGEL &amp; NOOT beépített szelepes lapradiátor 22 KV típus, 2-soros, 600x 520 mm, fűtőteljesítmény: 891 W</t>
  </si>
  <si>
    <t xml:space="preserve"> 820123257325</t>
  </si>
  <si>
    <t>82-012-4.2.1.4-0423770</t>
  </si>
  <si>
    <t>Acéllemez kompakt lapradiátor elhelyezése, széthordással, tartókkal, bekötéssel,  beépített szeleptesttel, 2 soros, 1600 mm-ig, 600 mm, VOGEL &amp; NOOT beépített szelepes lapradiátor 22 KV típus, 2-soros, 600x1600 mm, fűtőteljesítmény: 2741 W</t>
  </si>
  <si>
    <t xml:space="preserve"> 820123257422</t>
  </si>
  <si>
    <t>82-012-4.2.1.4-0423764</t>
  </si>
  <si>
    <t>Acéllemez kompakt lapradiátor elhelyezése, széthordással, tartókkal, bekötéssel,  beépített szeleptesttel, 2 soros, 1600 mm-ig, 600 mm, VOGEL &amp; NOOT beépített szelepes lapradiátor 22 KV típus, 2-soros, 600x 920 mm, fűtőteljesítmény: 1576 W</t>
  </si>
  <si>
    <t xml:space="preserve"> 820123257366</t>
  </si>
  <si>
    <t>82-012-4.3.1.4-0434221</t>
  </si>
  <si>
    <t>Acéllemez kompakt lapradiátor elhelyezése, széthordással, tartókkal, bekötéssel,  beépített szeleptesttel, 3 soros, 1600 mm-ig, 600 mm, VOGEL &amp; NOOT kompakt lapradiátor  3 konv.lemezzel, burk., 33K 600x520</t>
  </si>
  <si>
    <t>82-012-4.3.2.4-0434231</t>
  </si>
  <si>
    <t>Acéllemez kompakt lapradiátor elhelyezése, széthordással, tartókkal, bekötéssel,  beépített szeleptesttel, 3 soros, 1600 mm felett, 600 mm, VOGEL &amp; NOOT acéllemez lapradiátor 3 fűtőlappal, 3 konv.lemezzel, 33K 600x1800 mm</t>
  </si>
  <si>
    <t>82-001-7.2.1-0114011</t>
  </si>
  <si>
    <t>Kétoldalon menetes vagy roppantógyűrűs szerelvény elhelyezése, külső vagy belső menettel, illetve hollandival csatlakoztatva DN 15 szelepek, csappantyúk (szabályzó, folytó-elzáró, beavatkozó), TA STAD BB beszabályozó szelep PN 20 mérőcsonkkal, DN 15, ürítéssel, Cikkszám: 52-151-214</t>
  </si>
  <si>
    <t xml:space="preserve"> 820010932754</t>
  </si>
  <si>
    <t>82-001-7.4.1-0114013</t>
  </si>
  <si>
    <t>Kétoldalon menetes vagy roppantógyűrűs szerelvény elhelyezése, külső vagy belső menettel, illetve hollandival csatlakoztatva DN 25 szelepek, csappantyúk (szabályzó, folytó-elzáró, beavatkozó), TA STAD BB beszabályozó szelep PN 20 mérőcsonkkal, DN 25, ürítéssel, Cikkszám: 52-151-225</t>
  </si>
  <si>
    <t xml:space="preserve"> 820010935393</t>
  </si>
  <si>
    <t>82-001-7.1.1-0114010</t>
  </si>
  <si>
    <t>Kétoldalon menetes vagy roppantógyűrűs szerelvény elhelyezése, külső vagy belső menettel, illetve hollandival csatlakoztatva DN 6-12 szelepek, csappantyúk (szabályzó, folytó-elzáró, beavatkozó), TA STAD BB beszabályozó szelep PN 20 mérőcsonkkal, DN 10, ürítéssel, Cikkszám: 52-151-209</t>
  </si>
  <si>
    <t xml:space="preserve"> 820010931931</t>
  </si>
  <si>
    <t xml:space="preserve">Berendezési tárgyak pakolása, orvostechnikai berendezések állagvédelme a kivitelezés időtartama alatt. / 2 fő az egész kivitelezés ideje alatt folyamatosan / </t>
  </si>
  <si>
    <t>óra</t>
  </si>
  <si>
    <t>82-012-3.3.1.6-0426088</t>
  </si>
  <si>
    <t>Acéllemez kompakt lapradiátor elhelyezése, széthordással, tartókkal, bekötéssel, 3 soros, 1600 mm-ig, 900 mm, VOGEL &amp; NOOT 33K 3 konvektorlemezes, burkolattal, 900x 720</t>
  </si>
  <si>
    <t>81-004-1.5.1.1.1.1.2-0337391</t>
  </si>
  <si>
    <t>Fűtési vezeték, Horganyzott szénacélcső szerelése, préselt csőkötésekkel, cső elhelyezése csőidomokkal, szakaszos nyomáspróbával, szabadon, horonyba vagy padlócsatornába, DN 12 - DN 50, DN 15, GEBERIT Mapress szénacél kívül horganyzott cső, d18x1,2, Cikkszám: 29253</t>
  </si>
  <si>
    <t>81-004-1.5.1.1.1.1.3-0337392</t>
  </si>
  <si>
    <t>Fűtési vezeték, Horganyzott szénacélcső szerelése, préselt csőkötésekkel, cső elhelyezése csőidomokkal, szakaszos nyomáspróbával, szabadon, horonyba vagy padlócsatornába, DN 12 - DN 50, DN 20, GEBERIT Mapress szénacél kívül horganyzott cső, d22x1,5, Cikkszám: 29254</t>
  </si>
  <si>
    <t>81-004-1.5.1.1.1.1.4-0337393</t>
  </si>
  <si>
    <t>Fűtési vezeték, Horganyzott szénacélcső szerelése, préselt csőkötésekkel, cső elhelyezése csőidomokkal, szakaszos nyomáspróbával, szabadon, horonyba vagy padlócsatornába, DN 12 - DN 50, DN 25, GEBERIT Mapress szénacél kívül horganyzott cső, d28x1,5, Cikkszám: 29255</t>
  </si>
  <si>
    <t>81-004-1.5.1.1.1.1.5-0337394</t>
  </si>
  <si>
    <t>Fűtési vezeték, Horganyzott szénacélcső szerelése, préselt csőkötésekkel, cső elhelyezése csőidomokkal, szakaszos nyomáspróbával, szabadon, horonyba vagy padlócsatornába, DN 12 - DN 50, DN 32, GEBERIT Mapress szénacél kívül horganyzott cső, d35x1,5, Cikkszám: 29256</t>
  </si>
  <si>
    <t>81-004-1.5.1.1.1.1.6-0337395</t>
  </si>
  <si>
    <t>Fűtési vezeték, Horganyzott szénacélcső szerelése, préselt csőkötésekkel, cső elhelyezése csőidomokkal, szakaszos nyomáspróbával, szabadon, horonyba vagy padlócsatornába, DN 12 - DN 50, DN 40, GEBERIT Mapress szénacél kívül horganyzott cső, d42x1,5, Cikkszám: 29257</t>
  </si>
  <si>
    <t>81-004-1.5.1.1.1.1.7-0337396</t>
  </si>
  <si>
    <t>Fűtési vezeték, Horganyzott szénacélcső szerelése, préselt csőkötésekkel, cső elhelyezése csőidomok nélkül, szakaszos nyomáspróbával, szabadon, horonyba vagy padlócsatornába, DN 12 - DN 50, DN 50, GEBERIT Mapress szénacél kívül horganyzott cső, d54x1,5, Cikkszám: 29258</t>
  </si>
  <si>
    <t xml:space="preserve"> 810041701454</t>
  </si>
  <si>
    <t>81-004-1.5.1.1.1.2.1-0337387</t>
  </si>
  <si>
    <t>Fűtési vezeték, Horganyzott szénacélcső szerelése, préselt csőkötésekkel, cső elhelyezése csőidomok nélkül, szakaszos nyomáspróbával, szabadon, horonyba vagy padlócsatornába, DN 65 - DN 100, DN 65 - DN 70, GEBERIT Mapress szénacél kívül horganyzott cső, d76,1x1,5, Cikkszám: 29209</t>
  </si>
  <si>
    <t xml:space="preserve"> 810041701466</t>
  </si>
  <si>
    <t>81-004-1.5.1.1.1.2.2-0337388</t>
  </si>
  <si>
    <t>Fűtési vezeték, Horganyzott szénacélcső szerelése, préselt csőkötésekkel, cső elhelyezése csőidomok nélkül, szakaszos nyomáspróbával, szabadon, horonyba vagy padlócsatornába, DN 65 - DN 100, DN 80, GEBERIT Mapress szénacél kívül horganyzott cső, d88,9x1,5, Cikkszám: 29210</t>
  </si>
  <si>
    <t xml:space="preserve"> 810041701471</t>
  </si>
  <si>
    <t>84</t>
  </si>
  <si>
    <t>Légkondicionáló berendezések</t>
  </si>
  <si>
    <t>90</t>
  </si>
  <si>
    <t>Takarítási munkák</t>
  </si>
  <si>
    <t>Fűtőtest szerelvény elhelyezése külső vagy belső menettel, illetve hollandival csatlakoztatva DN 15 visszatérő elzárószelep, Danfoss RLV egyenes kivitelű radiátor visszatérő csavarzat (nikkelezett) beszabályozási, elzárási, ürítés funkcióval, k.m. 1/2", 003L0364</t>
  </si>
  <si>
    <t xml:space="preserve"> 820010943280</t>
  </si>
  <si>
    <t>Fűtőtest szerelvény elhelyezése külső vagy belső menettel, illetve hollandival csatlakoztatva DN 15 termosztatikus szelep, termosztatikus szelep szett, Danfoss egyenes kivitelű termosztatikus szeleptest, előbeálítással, 013G0014, RA-N 1/2"</t>
  </si>
  <si>
    <t xml:space="preserve"> 820010943704</t>
  </si>
  <si>
    <t>Termosztatikus szelepfej felszerelése radiátorszelepre, KLAPP csatlakozóval rögzítve, Danfoss termosztatikus fej beépített érzékelővel, 013G2980, RA 2980, 5-26℃</t>
  </si>
  <si>
    <t xml:space="preserve"> 820010945481</t>
  </si>
  <si>
    <t>82-016-13.4</t>
  </si>
  <si>
    <t>Próbafűtés, radiátorok beszabályozása 69.781 -139.560 W teljesítmény között</t>
  </si>
  <si>
    <t xml:space="preserve"> 820161025592</t>
  </si>
  <si>
    <t>82-012-3.3.1.4-0423570</t>
  </si>
  <si>
    <t>Acéllemez kompakt lapradiátor elhelyezése, széthordással, tartókkal, bekötéssel, 3 soros, 1600 mm-ig, 600 mm, VOGEL &amp; NOOT kompakt lapradiátor 33K típus, 3-soros, 3 konvektorlemez borítással, 600x1320 mm, fűtőteljesítmény: 3238 W</t>
  </si>
  <si>
    <t xml:space="preserve"> 820121001780</t>
  </si>
  <si>
    <t>82-012-3.3.1.4-0423571</t>
  </si>
  <si>
    <t>Acéllemez kompakt lapradiátor elhelyezése, széthordással, tartókkal, bekötéssel, 3 soros, 1600 mm-ig, 600 mm, VOGEL &amp; NOOT kompakt lapradiátor 33K típus, 3-soros, 3 konvektorlemez borítással, 600x400 mm, fűtőteljesítmény: 436 W</t>
  </si>
  <si>
    <t>82-012-3.3.1.4-0423572</t>
  </si>
  <si>
    <t>Acéllemez kompakt lapradiátor elhelyezése, széthordással, tartókkal, bekötéssel, 3 soros, 1600 mm-ig, 600 mm, VOGEL &amp; NOOT kompakt lapradiátor 33K típus, 3-soros, 3 konvektorlemez borítással, 600x520 mm, fűtőteljesítmény: 567 W</t>
  </si>
  <si>
    <t>82-012-3.2.1.6-0423487</t>
  </si>
  <si>
    <t>Acéllemez kompakt lapradiátor elhelyezése, széthordással, tartókkal, bekötéssel, 2 soros, 1600 mm-ig, 900 mm, VOGEL &amp; NOOT kompakt lapradiátor 22K típus, 2-soros, 2 konvektorlemez borítással, 900x1000 mm, fűtőteljesítmény: 2296 W</t>
  </si>
  <si>
    <t xml:space="preserve"> 820120998961</t>
  </si>
  <si>
    <t>82-012-3.2.1.6-0423481</t>
  </si>
  <si>
    <t>Acéllemez kompakt lapradiátor elhelyezése, széthordással, tartókkal, bekötéssel, 2 soros, 1600 mm-ig, 900 mm, VOGEL &amp; NOOT kompakt lapradiátor 22K típus, 2-soros, 2 konvektorlemez borítással, 900x 400 mm, fűtőteljesítmény:  918 W</t>
  </si>
  <si>
    <t xml:space="preserve"> 820120998903</t>
  </si>
  <si>
    <t>82-012-3.2.1.4-0423466</t>
  </si>
  <si>
    <t>Acéllemez kompakt lapradiátor elhelyezése, széthordással, tartókkal, bekötéssel, 2 soros, 1600 mm-ig, 600 mm, VOGEL &amp; NOOT kompakt lapradiátor 22K típus, 2-soros, 2 konvektorlemez borítással, 600x 920 mm, fűtőteljesítmény: 1576 W</t>
  </si>
  <si>
    <t xml:space="preserve"> 820120997915</t>
  </si>
  <si>
    <t>Takarítás, fertőtlenítés.</t>
  </si>
  <si>
    <t>82-012-3.2.1.4-0423470</t>
  </si>
  <si>
    <t>Acéllemez kompakt lapradiátor elhelyezése, széthordással, tartókkal, bekötéssel, 2 soros, 1600 mm-ig, 600 mm, VOGEL &amp; NOOT kompakt lapradiátor 22K típus, 2-soros, 2 konvektorlemez borítással, 600x1320 mm, fűtőteljesítmény: 2261 W</t>
  </si>
  <si>
    <t xml:space="preserve"> 820120997956</t>
  </si>
  <si>
    <t>82-012-3.3.1.6-0426084</t>
  </si>
  <si>
    <t>Acéllemez kompakt lapradiátor elhelyezése, széthordással, tartókkal, bekötéssel, 3 soros, 1600 mm-ig, 900 mm, VOGEL &amp; NOOT kompakt lapradiátor 33K típus, 3-soros, 3 konvektorlemez borítással, 900x400 mm, 2944 W</t>
  </si>
  <si>
    <t>82-012-3.3.1.6-0426086</t>
  </si>
  <si>
    <t>Acéllemez kompakt lapradiátor elhelyezése, széthordással, tartókkal, bekötéssel, 3 soros, 1600 mm-ig, 900 mm, VOGEL &amp; NOOT kompakt lapradiátor 33K típus, 3-soros, 3 konvektorlemez borítással, 900x600 mm, fűtőteljesítmény: 2561 W</t>
  </si>
  <si>
    <t>82-012-3.3.1.6-0426087</t>
  </si>
  <si>
    <t>Acéllemez kompakt lapradiátor elhelyezése, széthordással, tartókkal, bekötéssel, 3 soros, 1600 mm-ig, 900 mm, VOGEL &amp; NOOT kompakt lapradiátor 33K típus, 3-soros, 3 konvektorlemez borítással, 900x720 mm, fűtőteljesítmény:  2988 W</t>
  </si>
  <si>
    <t>Acéllemez kompakt lapradiátor elhelyezése, széthordással, tartókkal, bekötéssel, 3 soros, 1600 mm-ig, 600 mm, VOGEL &amp; NOOT kompakt lapradiátor 33K típus, 3-soros, 3 konvektorlemez borítással, 600x 520 mm, fűtőteljesítmény: 1962 W</t>
  </si>
  <si>
    <t>82-012-3.2.1.4-0423361</t>
  </si>
  <si>
    <t>Acéllemez kompakt lapradiátor elhelyezése, széthordással, tartókkal, bekötéssel, 2 soros, 1600 mm-ig, 600 mm, VOGEL &amp; NOOT kompakt lapradiátor 21K-S típus, 2-soros, 1 konvektorlemez borítással, 600x 400 mm, fűtőteljesítmény:  543 W</t>
  </si>
  <si>
    <t xml:space="preserve"> 820120997743</t>
  </si>
  <si>
    <t>80-001-1.4.1.1.1-0125009</t>
  </si>
  <si>
    <t xml:space="preserve">Fűtési, HMV, HHV vezetékek szigetelése (ívek, idomok, szerelvények szigetelése és burkolás nélkül), szintetikus gumi alapú kaucsuk csőhéjjal csupasz kivitelben, ragasztással, öntapadó ragasztó szalag lezárással, NÁ 108 mm csőátmérőig, Armacell AF/Armaflex csőhéj AF1, falvastagság: 8,5 mm, </t>
  </si>
  <si>
    <t>[Álmennyezet alatti csővezetékek szigetelése.]</t>
  </si>
  <si>
    <t>90-001-2.1</t>
  </si>
  <si>
    <t>Udvarok seprése, szilárd burkolatú</t>
  </si>
  <si>
    <t>100 m2</t>
  </si>
  <si>
    <t xml:space="preserve"> 900011176410</t>
  </si>
  <si>
    <t>82-002-5.1.1.3-0324304</t>
  </si>
  <si>
    <t>Impulzusadó térfogatáram-mérő (hőmennyiségmérő) elhelyezése, hőérzékelők beépítésével, hitelesítéssel, menetes kötéssel, egysugaras, DN 25, Pollucom M MH 3.5, ultrahangos hőmennyiségmérő, fűtés-, hűtés-, vagy fűtés/hűtés mérésére, Qn=3,5m3/h, 1 1/4" menetes,</t>
  </si>
  <si>
    <t>82-005-16.2-0120122</t>
  </si>
  <si>
    <t>Manométer elhelyezése, lemezházas, Manométer lemezházas, M 20 x 1,5 menettel 1,6 % pontossággal PM 1012 típus, átmérő 100 mm Méréshatár: 0-4.0;0-6.0;0-10;0-16;0-25 bar</t>
  </si>
  <si>
    <t xml:space="preserve"> 820050959806</t>
  </si>
  <si>
    <t>82-005-17.1.1-0212210</t>
  </si>
  <si>
    <t>Hőmérő elhelyezése, egyenes hőmérő, kicsi, Védőszerelvényes ipari hőmérő, MSZ 11210/2-72 kis egyenes hőmérő 0 C-tól 160 C 100 mm benyúlással</t>
  </si>
  <si>
    <t xml:space="preserve"> 820050959876</t>
  </si>
  <si>
    <t>82-005-22.1.1-0114382</t>
  </si>
  <si>
    <t xml:space="preserve">HOVAL MH80 DN 80 hidraulikus váltó elhelyezése és bekötése, fali vagy álló tartószerkezettel, hőszigetelve 280 kW teljesítményig, DN80, acélból, hőszigeteléssel, </t>
  </si>
  <si>
    <t>82-001-7.5.1-0118801</t>
  </si>
  <si>
    <t>Kétoldalon menetes vagy roppantógyűrűs szerelvény elhelyezése, külső vagy belső menettel, illetve hollandival csatlakoztatva DN 32 szelepek, csappantyúk (szabályzó, folytó-elzáró, beavatkozó), TA szabályozó szelep kétjáratú DN32 Kvs16 PN16 bronz, 60-233-232</t>
  </si>
  <si>
    <t xml:space="preserve"> 820010936713</t>
  </si>
  <si>
    <t>82-013-12-0344288</t>
  </si>
  <si>
    <t>Hoval alközponti szabályozás, ajánlat szerint.</t>
  </si>
  <si>
    <t>Fűtés-, klíma-, hűtéstechnika nedvestengelyű nagyhatásfokú szabályozott szivattyú, menetes vagy karimás kötéssel, egyes szivattyúk, DN 15-25, Wilo-Yonos Maxo 25/05-7 nedvestengelyű nagy hatásfokú keringető szivattyú, A-energiaoszt.</t>
  </si>
  <si>
    <t>82-001-13.3-1113513</t>
  </si>
  <si>
    <t xml:space="preserve">Három- vagy négyoldalon menetes vagy roppantógyűrűs szerelvény elhelyezése, külső vagy belső menettel, illetve hollandival csatlakoztatva DN 25, Danfoss VMV 25 háromjáratú szeleptest, elektromos motorral összeszerelhető, 065F6025, PN 16, k.m. 1" </t>
  </si>
  <si>
    <t>82-001-7.7.1-0114006</t>
  </si>
  <si>
    <t>Kétoldalon menetes vagy roppantógyűrűs szerelvény elhelyezése, külső vagy belső menettel, illetve hollandival csatlakoztatva DN 50, DN 65 szelepek, csappantyúk (szabályzó, folytó-elzáró, beavatkozó), TA STAD BB beszabályozó szelep PN 20 mérőcsonkkal, DN 50, Cikkszám: 52-151-050</t>
  </si>
  <si>
    <t xml:space="preserve"> 820010938025</t>
  </si>
  <si>
    <t xml:space="preserve">Fűtés-, klíma-, hűtéstechnika nedvestengelyű nagyhatásfokú szabályozott szivattyú, menetes vagy karimás kötéssel, egyes szivattyúk, DN 50, Wilo Yonos Maxo 25-0,5-12 nedvestengelyű keringető szivattyú, </t>
  </si>
  <si>
    <t>82-005-20.1.3</t>
  </si>
  <si>
    <t>Előregyártott osztó- vagy gyűjtőcső elhelyezése, előre kiépített támasztó szerkezetre, bekötések és szerelvények nélkül, DN 50-300 méret között, 25 bar nyomásig,  0,5-4,0 m hosszúságban, 100,01-200 kg között</t>
  </si>
  <si>
    <t xml:space="preserve"> 820050960390</t>
  </si>
  <si>
    <t>82-001-7.8.2-0115571</t>
  </si>
  <si>
    <t>Kétoldalon menetes vagy roppantógyűrűs szerelvény elhelyezése, külső vagy belső menettel, illetve hollandival csatlakoztatva DN 80, DN 100 gömbcsap, OVENTROP Optibal golyoscsap, müa. bevonatos acélkarrral, PN16, DN100, G 4" bm. (-10 ... +70)°C, teljes átömlésű nikkelezett sr. szelepház, 1076032</t>
  </si>
  <si>
    <t xml:space="preserve"> 820010938730</t>
  </si>
  <si>
    <t>62-001-2.2</t>
  </si>
  <si>
    <t>Nagykő, járdakő, betonkocka burkolat bontása, betonágyazattal</t>
  </si>
  <si>
    <t xml:space="preserve"> 620010677324</t>
  </si>
  <si>
    <t>62-003-1.1.1-0210101</t>
  </si>
  <si>
    <t>Nagykő, betonkocka burkolat készítése, alapra fektetve, cementhabarcs kiöntéssel, Nagykockakő 18/20 cm, Steinberg gránit, világos szürke</t>
  </si>
  <si>
    <t xml:space="preserve"> 620030678136</t>
  </si>
  <si>
    <t>54-013-1.8-0331008</t>
  </si>
  <si>
    <t xml:space="preserve">Előszigetelt, polietilén PE-Xa vagy PE cső szerelése földárokban, csőcsatlakozó kötőelem kötésekkel, a köpenycső összekötése és kötőelem nélkül, VS-RH200A2/63 FLEXALEN 600 2x63/DN50 (200) cső PN8, 95℃ </t>
  </si>
  <si>
    <t>54-013-1.7-0331007</t>
  </si>
  <si>
    <t>Előszigetelt, polietilén PE-Xa vagy PE cső szerelése földárokban, csőcsatlakozó kötőelem kötésekkel, a köpenycső összekötése és kötőelem nélkül, VS-RH160A2/40 FLEXALEN 600 2x40/DN32 cső PN8, 95℃</t>
  </si>
  <si>
    <t>54-013-1.5-0331015</t>
  </si>
  <si>
    <t>Előszigetelt, polietilén PE-Xa vagy PE cső szerelése földárokban, csőcsatlakozó kötőelem kötésekkel, a köpenycső összekötése és kötőelem nélkül, VS-RH125A2/32 FLEXALEN 2x32/DN25 cső PN8, 955 °C</t>
  </si>
  <si>
    <t>54-013-6-0331185</t>
  </si>
  <si>
    <t>FLEXALEN 600 előszigetelt cső idomainak szerelése. CS1 - CS6 csomóponti kialakítások elkészítése. Faláttörések kialakítása / főépület, vesepavilon, hematológia /</t>
  </si>
  <si>
    <t>54-013-1.4-0331064</t>
  </si>
  <si>
    <t>Előszigetelt, polietilén PE-Xa vagy PE cső szerelése földárokban, csőcsatlakozó kötőelem kötésekkel, a köpenycső összekötése és kötőelem nélkül, FV+R200A50A25 FLEXALEN 1000+50+25 saniter ( 200 ) cső PN8, 95℃</t>
  </si>
  <si>
    <t>54-013-1.5-0331005</t>
  </si>
  <si>
    <t>Előszigetelt, polietilén PE-Xa vagy PE cső szerelése földárokban, csőcsatlakozó kötőelem kötésekkel, a köpenycső összekötése és kötőelem nélkül, VS-RS160A63 FLEXALEN 600 63/DN50 cső PN8, 95℃,</t>
  </si>
  <si>
    <t>31-000-1.2.1</t>
  </si>
  <si>
    <t>Közmű alagút tetejének bontása .Beton  bontása.</t>
  </si>
  <si>
    <t>21-008-1.1.1</t>
  </si>
  <si>
    <t>Döngölés kézi erővel száraz, földnedves I-II. fejtési talajosztályban</t>
  </si>
  <si>
    <t xml:space="preserve"> 210080016130</t>
  </si>
  <si>
    <t>21-008-2.2.2</t>
  </si>
  <si>
    <t>Tömörítés bármely tömörítési osztályban gépi erővel, kis felületen, tömörségi fok: 90%</t>
  </si>
  <si>
    <t xml:space="preserve"> 210080016234</t>
  </si>
  <si>
    <t>21-011-1.1.1</t>
  </si>
  <si>
    <t>Fejtett föld felrakása szállítóeszközre, kézi erővel, talajosztály I-IV.</t>
  </si>
  <si>
    <t xml:space="preserve"> 210110016384</t>
  </si>
  <si>
    <t>12-011-1.1-0025001</t>
  </si>
  <si>
    <t>Mobil WC bérleti díj elszámolása, szállítással, heti karbantartással, Mobil W.C. bérleti díj/hó</t>
  </si>
  <si>
    <t xml:space="preserve"> 120112051476</t>
  </si>
  <si>
    <t>12-012-1.1.1-0025002</t>
  </si>
  <si>
    <t>Konténer bérleti díj elszámolása, raktár konténer, 10,00 m² alapterületig, Raktár konténer, 10,00 m²-ig, bérleti díj/hó</t>
  </si>
  <si>
    <t xml:space="preserve"> 120122051485</t>
  </si>
  <si>
    <t>12-012-1.2.1-0025005</t>
  </si>
  <si>
    <t>Konténer bérleti díj elszámolása, iroda konténer 10,00 m² alapterületig, Iroda konténer, 10,00 m²-ig, bérleti díj/hó</t>
  </si>
  <si>
    <t xml:space="preserve"> 120122051512</t>
  </si>
  <si>
    <t>12-006-1-0451007</t>
  </si>
  <si>
    <t xml:space="preserve">Ideiglenes forgalom terelés kiépítése KRESZ-tábla szerelése, elhelyezése. Korlát lehatárolás készítése. </t>
  </si>
  <si>
    <t>12-006-1-0451009</t>
  </si>
  <si>
    <t>Ideiglenes parkolók költsége. / 20 nap. 100 eFt/nap költséggel /</t>
  </si>
  <si>
    <t>12</t>
  </si>
  <si>
    <t>Felvonulási létesítmények</t>
  </si>
  <si>
    <t>31</t>
  </si>
  <si>
    <t>Helyszíni beton és vasbeton munkák</t>
  </si>
  <si>
    <t>48-005-1.90.1</t>
  </si>
  <si>
    <t>Szakipari munkák. Szigetelés Csapadékvíz elleni szigetelés; Tetőfelépítmény ( kémény, felülvilágító, stb.) szegélyezése, műanyag lemezzel. műanyag lemez tetőfólia pótlása</t>
  </si>
  <si>
    <t>47-011-16.1.1.1-0159864</t>
  </si>
  <si>
    <t>Diszperziós festés műanyag bázisú vizes-diszperziós fehér vagy gyárilag színezett festékkel, egy rétegben új vagy régi lekapart, előkészített alapfelületen,vakolaton, tagolatlan sima felületen, Capasan Sensitív Allergén, irritáló szagoktól mentes diszperziós festék, fehér</t>
  </si>
  <si>
    <t xml:space="preserve"> 470112629134</t>
  </si>
  <si>
    <t>47-000-1.2.1.1</t>
  </si>
  <si>
    <t>Belső festéseknél felület előkészítése, részmunkák; többrétegű enyves festék lekaparása és lemosása, bármilyen padozatú helyiségben, tagolatlan felületen</t>
  </si>
  <si>
    <t>[ÖN] [Kazánház.]</t>
  </si>
  <si>
    <t xml:space="preserve"> 470000450365</t>
  </si>
  <si>
    <t>47-000-1.21.2.1.1.1-0150145</t>
  </si>
  <si>
    <t>Belső festéseknél felület előkészítése, részmunkák; glettelés, műanyag kötőanyagú glettel (simítótapasszal), vakolt felületen, bármilyen padozatú helyiségben, tagolatlan felületen, Deko simítótapasz 100, fehér, EAN: 5995061277513</t>
  </si>
  <si>
    <t>[ÖN] [Kazánház]</t>
  </si>
  <si>
    <t xml:space="preserve"> 470000450462</t>
  </si>
  <si>
    <t>44-017-1.1.1-0171651</t>
  </si>
  <si>
    <t>Tetőkibúvó beépítése Velux Gx1 és burkolókeret EDW2000 78x140 méretben terv szerinti helyen</t>
  </si>
  <si>
    <t>43-000-11</t>
  </si>
  <si>
    <t>Tetőkibúvó ajtó vagy tetőablak bontása</t>
  </si>
  <si>
    <t xml:space="preserve"> 430000330836</t>
  </si>
  <si>
    <t>42-000-2.2</t>
  </si>
  <si>
    <t>Lapburkolatok bontása, fal-, pillér- és oszlopburkolat, bármely méretű mozaik, kőagyag és csempe</t>
  </si>
  <si>
    <t xml:space="preserve"> 420000222053</t>
  </si>
  <si>
    <t>42-002-1.3.2</t>
  </si>
  <si>
    <t>Padlóburkolat készítése, mozaiklapból, ágyazó, meszes cementhabarcsba fektetve, 20x20 cm-es</t>
  </si>
  <si>
    <t xml:space="preserve"> 420020223001</t>
  </si>
  <si>
    <t>42-001-1.4.2</t>
  </si>
  <si>
    <t>Fal-, pillér-, és oszlopburkolat készítése, ágyazó, meszes cementhabarcsba vagy  falazó, cementes mészhabarcsba fektetve, mozaiklapból, 20x20 cm-es</t>
  </si>
  <si>
    <t xml:space="preserve"> 420010222745</t>
  </si>
  <si>
    <t>41-000-4</t>
  </si>
  <si>
    <t>Hornyolt cserépfedés bontása a cserép gondos lebontásával, újbóli felhasználásával.</t>
  </si>
  <si>
    <t>41-003-1.1.1</t>
  </si>
  <si>
    <t>Hornyolt cserépfedés készítése normál kivitelben, bontott cserép felhasználásával.</t>
  </si>
  <si>
    <t>36-090-1.1.3-0550030</t>
  </si>
  <si>
    <t>Vakolatjavítás oldalfalon, tégla-, beton-, kőfelületen vagy építőlemezen, a meglazult, sérült vakolat előzetes leverésével, hiánypótlás 25% felett, Hvb4-mc, beltéri, vakoló, cementes mészhabarcs mészpéppel</t>
  </si>
  <si>
    <t>[Főépület meglévő kazánház vakolat javítása, bontási munkák után.]</t>
  </si>
  <si>
    <t>36-090-1.3.1.3-0550030</t>
  </si>
  <si>
    <t>Vakolatjavítás mennyezeten, sík vasbeton téglabetétes, téglatálcás födémen, íves boltozaton  vagy építőelemen a meglazult, sérült vakolat leverésével, hiánypótlás 25 % felett, Hvb4-mc, beltéri, vakoló, cementes mészhabarcs mészpéppel</t>
  </si>
  <si>
    <t>[ÖN] [Meglévő kazánház mennyezeti vakolat javítása bontási munkák után.]</t>
  </si>
  <si>
    <t xml:space="preserve"> 360900130110</t>
  </si>
  <si>
    <t>[Meglévő kazánház vakolat javítása, bontási munkák után. Fűtőtestek mögötti falfelület vakolat javítása.]</t>
  </si>
  <si>
    <t>35-000-2.1</t>
  </si>
  <si>
    <t>Tető rétegeinek kibontása és meglévő ablak kibontása és visszaépítése az új szerkezetekkel együtt.</t>
  </si>
  <si>
    <t>34-001-9.1</t>
  </si>
  <si>
    <t>Egyéb épület acélszerkezetek, Kéményseprő járda beépítése</t>
  </si>
  <si>
    <t>t</t>
  </si>
  <si>
    <t>33-062-1.1-1110002</t>
  </si>
  <si>
    <t>Áttörés vezetékek részére, helyreállítással, 0,1 m²/db méretig, tégla válaszfalban, Kisméretű tömör tégla 250x120x65 mm I.o. Hf5-mc, falazó, cementes mészhabarcs</t>
  </si>
  <si>
    <t>[ÖN] [Fűtési csövek fal, és födém áttörései.]</t>
  </si>
  <si>
    <t xml:space="preserve"> 330620094505</t>
  </si>
  <si>
    <t>31-000-13.2</t>
  </si>
  <si>
    <t>Beton aljzatok, járdák bontása 10 cm vastagságig, kavicsbetonból, salakbetonból</t>
  </si>
  <si>
    <t>[ÖN] [Kazánház, kazánok alatti beton lemez.]</t>
  </si>
  <si>
    <t xml:space="preserve"> 310000034810</t>
  </si>
  <si>
    <t>33</t>
  </si>
  <si>
    <t>Falazás és egyéb kőműves munkák</t>
  </si>
  <si>
    <t>34</t>
  </si>
  <si>
    <t>Fém- és könnyű épületszerkezetek szerelése</t>
  </si>
  <si>
    <t>35</t>
  </si>
  <si>
    <t>Ácsmunka</t>
  </si>
  <si>
    <t>36</t>
  </si>
  <si>
    <t>Vakolás és rabicolás</t>
  </si>
  <si>
    <t>41</t>
  </si>
  <si>
    <t>Tetőfedés</t>
  </si>
  <si>
    <t>42</t>
  </si>
  <si>
    <t>Aljzatkészítés, hideg- és melegburkolatok készítése</t>
  </si>
  <si>
    <t>43</t>
  </si>
  <si>
    <t>Bádogozás</t>
  </si>
  <si>
    <t>44</t>
  </si>
  <si>
    <t>Asztalosszerkezetek elhelyezése</t>
  </si>
  <si>
    <t>47</t>
  </si>
  <si>
    <t>Felületképzés</t>
  </si>
  <si>
    <t>48</t>
  </si>
  <si>
    <t>Szigetelés</t>
  </si>
  <si>
    <t>71-000-1.6</t>
  </si>
  <si>
    <t xml:space="preserve">Meglévő villamos felszrelések kábelek - feszültség mentesítés utáni bontása, a hulladékok szakszerű kezelésével; </t>
  </si>
  <si>
    <t>klt</t>
  </si>
  <si>
    <t>71-009-1.1.1-0122609</t>
  </si>
  <si>
    <t>NK jelű  GÉPÉSZETI ELOSZTÓ BERENDEZÉS Elosztó-berendezés a V1  számú dokumentáció szerint, Tipus: Schnieder Electric; PRIZMA G+  - IP34 mérete: 800x600x240mm</t>
  </si>
  <si>
    <t>71-009-1.1.1-0122610</t>
  </si>
  <si>
    <t>Szinti elosztóba 1 db C 3x25A -3p  kismegszakító beépítése</t>
  </si>
  <si>
    <t>71-009-1.1.1-0122611</t>
  </si>
  <si>
    <t>NA jelű  ALELOSZTÓ BERENDEZÉS Elosztó-berendezés a V2  számú dokumentáció szerint, Tipus: Schnieder Electric; PRIZMA G+  - IP34 mérete: 600x600x240mm</t>
  </si>
  <si>
    <t>71-009-1.1.1-0410031</t>
  </si>
  <si>
    <t>Szinti elosztóba 1 db C 3x16A -3p  kismegszakító beépítése.</t>
  </si>
  <si>
    <t>71-013-7.1-0310386</t>
  </si>
  <si>
    <t xml:space="preserve"> EPH gerinchálózat  szinti elosztóktól a betáp kábelek mellett vezetve az "A" pont szerinti elosztókhoz, védővezető  elhelyezése, bekötése M-1kV Cu 16 mm2 z/s préselhető bilincsekkel </t>
  </si>
  <si>
    <t>71-013-7.1-0310387</t>
  </si>
  <si>
    <t>Berendezések érintésvédelmi bekötéshez vezető M-1kV Cu 6 mm2 z/s préselhető bilincsekkel</t>
  </si>
  <si>
    <t>71-013-7.1-0310388</t>
  </si>
  <si>
    <t>EPH csatlakozó pont kialakítása a kazánházi elosztók mellett. Tip: OBO EPH sín</t>
  </si>
  <si>
    <t>71-013-7.1-0310389</t>
  </si>
  <si>
    <t>EPH kötések csőhálózaton</t>
  </si>
  <si>
    <t>71-013-7.1-0310390</t>
  </si>
  <si>
    <t>Érintésvédelmi mérési  jegyzőkönyv készíttetése, az új építésű hálózatokon.</t>
  </si>
  <si>
    <t>71-002-52.1-0335904</t>
  </si>
  <si>
    <t>Erősáramú kábelek Műanyag ér köpenyszigetelésű 0,6/1kV-os, rézerű kábelek, előre elkészített kábeltartó szerkezetre erősítve, két végén kábelfej kiképzéssel, szigetelési ellenállás méréssel, bekötve, kipróbálva, mérési jegyzőkönyvvel átadva. Tipus: NYY-J 0,6/1 kV  5x4 mm2 - betáp kábel NK és a szinti elosztótó</t>
  </si>
  <si>
    <t xml:space="preserve">Erősáramú kábelek Műanyag ér köpenyszigetelésű 0,6/1kV-os, rézerű kábelek, előre elkészített kábeltartó szerkezetre erősítve, két végén kábelfej kiképzéssel, szigetelési ellenállás méréssel, bekötve, kipróbálva, mérési jegyzőkönyvvel átadva. Tipus: NYY-J 0,6/1 kV  5x1,5 mm2 - betáp kábel NA és a szinti elosztó  , - HMV utánfűtés </t>
  </si>
  <si>
    <t xml:space="preserve">Erősáramú kábelek Műanyag ér köpenyszigetelésű 0,6/1kV-os, rézerű kábelek, előre elkészített kábeltartó szerkezetre erősítve, két végén kábelfej kiképzéssel, szigetelési ellenállás méréssel, bekötve, kipróbálva, mérési jegyzőkönyvvel átadva. Tipus: NYY-J 0,6/1 kV  3x1,5 mm2  </t>
  </si>
  <si>
    <t xml:space="preserve">Erősáramú kábelek Műanyag ér köpenyszigetelésű 0,6/1kV-os, rézerű kábelek, előre elkészített kábeltartó szerkezetre erősítve, két végén kábelfej kiképzéssel, szigetelési ellenállás méréssel, bekötve, kipróbálva, mérési jegyzőkönyvvel átadva. Tipus: NYY-J 0,6/1 kV  4x1 mm2  </t>
  </si>
  <si>
    <t>Erősáramú kábelek Műanyag ér köpenyszigetelésű 0,6/1kV-os, rézerű kábelek, előre elkészített kábeltartó szerkezetre erősítve, két végén kábelfej kiképzéssel, szigetelési ellenállás méréssel, bekötve, kipróbálva, mérési jegyzőkönyvvel átadva. Tipus: NYY-J 0,6/1 kV  3x1 mm2</t>
  </si>
  <si>
    <t>Erősáramú kábelek Műanyag ér köpenyszigetelésű 0,6/1kV-os, rézerű kábelek, előre elkészített kábeltartó szerkezetre erősítve, két végén kábelfej kiképzéssel, szigetelési ellenállás méréssel, bekötve, kipróbálva, mérési jegyzőkönyvvel átadva. Tipus: NYY-J 0,6/1 kV  jelzőkábel 2x1 mm2 árnyékolt kábel</t>
  </si>
  <si>
    <t>71-001-1.2.1.1</t>
  </si>
  <si>
    <t>Védőcsövek Vastagfalú műanyag védőcsövek, oldalfalon vagy mennyezeten  falon kívüli szereléshez, egyedi tartóként alkalmazva, szakaszosan szerelve. átm. 16 mm</t>
  </si>
  <si>
    <t>Védőcsövek Vastagfalú műanyag védőcsövek, oldalfalon vagy mennyezeten  falon kívüli szereléshez, egyedi tartóként alkalmazva, szakaszosan szerelve. átm. 25 mm</t>
  </si>
  <si>
    <t>71-004-2</t>
  </si>
  <si>
    <t>Kábelnyomvonalak kiépítése, OBO szerelvényekkel  Horganyzott, perforált fém kábeltálca, RKS 200x60 mm  idomokkal, összekötő szerelvényekkel, függesztve, rögzítve</t>
  </si>
  <si>
    <t>71-010-5.1-0151295</t>
  </si>
  <si>
    <t>Fénycsöves lámpatestek-  1x56W  IP54  PC opálbúrás , 1m-es csőingára függesztve</t>
  </si>
  <si>
    <t>akkumulátorozott kijáratmutató trev szerinti pictogrammal - IP44 60 perces áthidalási idővel</t>
  </si>
  <si>
    <t>2sarkú ki/be kapcsoló -IP 44 Tip: Sedna, krém színű</t>
  </si>
  <si>
    <t>váltó kapcsoló -IP 44 Tip: Sedna, krém színű</t>
  </si>
  <si>
    <t>dugaszoló aljzat, IP44 Tip: Sedna, krém színű</t>
  </si>
  <si>
    <t xml:space="preserve">IP44 védettségű rotációs,  ki-be kapcsoló; -   - 250V-16A -2s oldalfalra felszerelve, beüzemelve. </t>
  </si>
  <si>
    <t xml:space="preserve">400V-16A -3s oldalfalra felszerelve, beüzemelve. </t>
  </si>
  <si>
    <t xml:space="preserve">IP44 védettségű rotációs,  átkapcsoló; -tip:  KKM0-20-6003 szivattyúk mellé  felszerelve, beüzemelve. </t>
  </si>
  <si>
    <t>71-010-5.1-0299300</t>
  </si>
  <si>
    <t xml:space="preserve">Előirányzat az ideiglenes áramellátás biztosítására az építkezés ideje alatt, áramvédő kapcsolóval, dugaljakkal, közüzemi díjak nélkül. </t>
  </si>
  <si>
    <t>Födém és faláttörések helyreállítása, tűzzárás azonos legyen az eredeti szerkezettel.</t>
  </si>
  <si>
    <t>Első felülvizsgálat az MSZ-EN 60364-711 szerint, minősítő írat készítésével.</t>
  </si>
  <si>
    <t>71</t>
  </si>
  <si>
    <t>Elektromos energiaellátás, villanyszerelés</t>
  </si>
  <si>
    <t>A Semmelweis Egyetem I. Sz. Gyermekgyógyászati Klinika Bókay u. 53. szám alatti épületeinek</t>
  </si>
  <si>
    <t>A KEHOP-5.2.4-15-2016-00004 azonosítószámú projekt keretében megvalósítani tervezett energetikai korszerűsítése</t>
  </si>
  <si>
    <t>Gázellátás</t>
  </si>
  <si>
    <t>Hematológia</t>
  </si>
  <si>
    <t>Vesepavilon</t>
  </si>
  <si>
    <t>Főépület kazánház</t>
  </si>
  <si>
    <t>Főépület fűtés</t>
  </si>
  <si>
    <t>Udvari vezetékek</t>
  </si>
  <si>
    <t>Építészet</t>
  </si>
  <si>
    <t>Elektromos</t>
  </si>
  <si>
    <t>MINDÖSSZESEN</t>
  </si>
  <si>
    <t>39</t>
  </si>
  <si>
    <t>Szárazépítés</t>
  </si>
  <si>
    <t>Egys. anyag</t>
  </si>
  <si>
    <t>Egys. gépköltség</t>
  </si>
  <si>
    <t>Egys. díj</t>
  </si>
  <si>
    <t>39-005-2.2.3</t>
  </si>
  <si>
    <t>Gipszkaron borítás Csőátvezetés belső tűz elleni védelelme, 25 mm vastagságban, gipszkarton EI60 tűzgátló burkolólapoklapok,  glettelőgipsz vastagság min. 100 mm</t>
  </si>
  <si>
    <t>42-090-3.2.2.1</t>
  </si>
  <si>
    <t xml:space="preserve">Lapburkolat javítása; Fal- és pillérburkolat javítása 0,10-2,00 m²-ig terjedő felületen pótlással, </t>
  </si>
  <si>
    <t>[Fűtőtestek mögötti falfelület burkolása]</t>
  </si>
  <si>
    <t>42-011-2.1.1.3.2-0417968</t>
  </si>
  <si>
    <t>Lejtésképző réteg 3-25 mm vastagságban SOPRO RAM 3  habarcsból</t>
  </si>
  <si>
    <t>42-000-5.1.1</t>
  </si>
  <si>
    <t xml:space="preserve">Kőlap burkolatok bontása, padlóburkolat, 5 cm vastagságig </t>
  </si>
  <si>
    <t>[Kazánház]</t>
  </si>
  <si>
    <t>[ÖN] [Fűtőtestek mögötti falfelület szükség szerinti javítása.]</t>
  </si>
  <si>
    <t>[ÖN] [Fűtőtestek mögötti falfelület szükség szerinti javítása. ]</t>
  </si>
  <si>
    <t>[ÖN] [Kazánház falfelülete]</t>
  </si>
  <si>
    <t>48-012-6.3</t>
  </si>
  <si>
    <t>Talajnedvesség elleni padlószigetelés bevonatszigeteléssel két rétegben, műgyanta alapú kent vízszigeteléssel,  glettvassal vagy simítóval felhordva</t>
  </si>
  <si>
    <t>82-000-3.2</t>
  </si>
  <si>
    <t>Vízellátás berendezési tárgyak leszerelése, falikutak, mosdók</t>
  </si>
  <si>
    <t xml:space="preserve"> 820000923095</t>
  </si>
  <si>
    <t>82-009-5.1</t>
  </si>
  <si>
    <t>Mosdó vagy mosómedence berendezés visszaszerelése</t>
  </si>
  <si>
    <t>82-009-22.10</t>
  </si>
  <si>
    <t>Egyéb kiegészítő vízszerelési berendezések, padlóösszefolyó elhelyezése és bekötése, meglévő padlóösszefolyó helyén</t>
  </si>
  <si>
    <t xml:space="preserve">Gépész tervező:
GÉPÉSZ MÉRNÖKI KFT.
5300 KARCAG, MÓRICZ ZSIGMOND UTCA 53.
</t>
  </si>
  <si>
    <t xml:space="preserve">Generál tervező:
MG Építész Kft. 
1125 Budapest, Szarvas Gábor út 42/a
Dr. Márkus Gábor
É 01-4000
</t>
  </si>
  <si>
    <t>Budapest</t>
  </si>
  <si>
    <t>Költségvetési kiírás</t>
  </si>
  <si>
    <t>Kazánház</t>
  </si>
  <si>
    <t>Semmelweis Egyetem I. sz. Gyermekklinika - Bókay u. 53. sz. alatti épületek</t>
  </si>
  <si>
    <t>Építész</t>
  </si>
  <si>
    <t>Udvar+Vese HK</t>
  </si>
  <si>
    <t>Fűtés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</si>
</sst>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_-* #,##0\ _F_t_-;\-* #,##0\ _F_t_-;_-* &quot;-&quot;??\ _F_t_-;_-@_-"/>
    <numFmt numFmtId="165" formatCode="#,##0_ ;\-#,##0\ "/>
  </numFmts>
  <fonts count="24" x14ac:knownFonts="1">
    <font>
      <sz val="10"/>
      <name val="Arial"/>
      <charset val="1"/>
    </font>
    <font>
      <b/>
      <sz val="10"/>
      <name val="Times New Roman"/>
      <charset val="1"/>
    </font>
    <font>
      <b/>
      <sz val="10"/>
      <name val="Times New Roman"/>
      <charset val="1"/>
    </font>
    <font>
      <sz val="10"/>
      <name val="Times New Roman"/>
      <charset val="1"/>
    </font>
    <font>
      <b/>
      <sz val="10"/>
      <name val="Times New Roman"/>
      <charset val="1"/>
    </font>
    <font>
      <sz val="10"/>
      <name val="Times New Roman"/>
      <charset val="1"/>
    </font>
    <font>
      <sz val="10"/>
      <name val="Times New Roman"/>
      <charset val="1"/>
    </font>
    <font>
      <b/>
      <sz val="11"/>
      <name val="Times New Roman"/>
      <charset val="1"/>
    </font>
    <font>
      <b/>
      <sz val="10"/>
      <name val="Times New Roman"/>
      <charset val="1"/>
    </font>
    <font>
      <b/>
      <sz val="14"/>
      <name val="Times New Roman"/>
      <charset val="1"/>
    </font>
    <font>
      <sz val="10"/>
      <name val="Times New Roman"/>
      <charset val="1"/>
    </font>
    <font>
      <sz val="10"/>
      <name val="Times New Roman"/>
      <charset val="1"/>
    </font>
    <font>
      <sz val="10"/>
      <name val="Times New Roman"/>
      <charset val="1"/>
    </font>
    <font>
      <sz val="10"/>
      <name val="Times New Roman"/>
      <charset val="1"/>
    </font>
    <font>
      <b/>
      <sz val="11"/>
      <name val="Times New Roman"/>
      <charset val="1"/>
    </font>
    <font>
      <sz val="10"/>
      <name val="Arial"/>
      <charset val="1"/>
    </font>
    <font>
      <sz val="10"/>
      <name val="Arial"/>
      <family val="2"/>
      <charset val="238"/>
    </font>
    <font>
      <b/>
      <sz val="10"/>
      <name val="Times New Roman"/>
      <family val="1"/>
      <charset val="238"/>
    </font>
    <font>
      <sz val="10"/>
      <name val="Times New Roman"/>
      <family val="1"/>
      <charset val="238"/>
    </font>
    <font>
      <b/>
      <sz val="11"/>
      <name val="Times New Roman"/>
      <family val="1"/>
      <charset val="238"/>
    </font>
    <font>
      <b/>
      <sz val="14"/>
      <name val="Times New Roman"/>
      <family val="1"/>
      <charset val="238"/>
    </font>
    <font>
      <b/>
      <sz val="16"/>
      <name val="Times New Roman"/>
      <family val="1"/>
      <charset val="238"/>
    </font>
    <font>
      <b/>
      <sz val="10"/>
      <name val="Arial"/>
      <family val="2"/>
      <charset val="238"/>
    </font>
    <font>
      <sz val="16"/>
      <name val="Times New Roman"/>
      <family val="1"/>
      <charset val="238"/>
    </font>
  </fonts>
  <fills count="4">
    <fill>
      <patternFill patternType="none"/>
    </fill>
    <fill>
      <patternFill patternType="gray125"/>
    </fill>
    <fill>
      <patternFill patternType="solid">
        <fgColor indexed="22"/>
        <bgColor indexed="22"/>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8"/>
      </top>
      <bottom style="thin">
        <color indexed="8"/>
      </bottom>
      <diagonal/>
    </border>
    <border>
      <left style="thin">
        <color indexed="22"/>
      </left>
      <right style="thin">
        <color indexed="22"/>
      </right>
      <top style="thin">
        <color indexed="8"/>
      </top>
      <bottom style="thin">
        <color indexed="8"/>
      </bottom>
      <diagonal/>
    </border>
    <border>
      <left style="thin">
        <color indexed="22"/>
      </left>
      <right style="thin">
        <color indexed="22"/>
      </right>
      <top style="thin">
        <color indexed="22"/>
      </top>
      <bottom style="thin">
        <color indexed="8"/>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applyNumberForma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43" fontId="16" fillId="0" borderId="0" applyFont="0" applyFill="0" applyBorder="0" applyAlignment="0" applyProtection="0"/>
    <xf numFmtId="0" fontId="16" fillId="0" borderId="0" applyNumberFormat="0" applyFill="0" applyBorder="0" applyAlignment="0" applyProtection="0"/>
  </cellStyleXfs>
  <cellXfs count="450">
    <xf numFmtId="0" fontId="0" fillId="0" borderId="0" xfId="0"/>
    <xf numFmtId="0" fontId="1" fillId="2" borderId="1" xfId="0" applyFont="1" applyFill="1" applyBorder="1" applyAlignment="1" applyProtection="1">
      <alignment horizontal="left" vertical="top" wrapText="1"/>
    </xf>
    <xf numFmtId="0" fontId="2"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5" fillId="0" borderId="0" xfId="0" applyFont="1" applyFill="1" applyBorder="1" applyAlignment="1" applyProtection="1">
      <alignment horizontal="right" vertical="top" wrapText="1"/>
    </xf>
    <xf numFmtId="0" fontId="6" fillId="0" borderId="0" xfId="0" applyFont="1" applyFill="1" applyBorder="1" applyAlignment="1" applyProtection="1">
      <alignment horizontal="right" vertical="top" wrapText="1"/>
    </xf>
    <xf numFmtId="0" fontId="7" fillId="0" borderId="2" xfId="0" applyFont="1" applyFill="1" applyBorder="1" applyAlignment="1" applyProtection="1">
      <alignment vertical="top" wrapText="1"/>
    </xf>
    <xf numFmtId="0" fontId="10" fillId="0" borderId="3" xfId="0" applyFont="1" applyFill="1" applyBorder="1" applyAlignment="1" applyProtection="1">
      <alignment vertical="top" wrapText="1"/>
    </xf>
    <xf numFmtId="10" fontId="11" fillId="0" borderId="3" xfId="0" applyNumberFormat="1" applyFont="1" applyFill="1" applyBorder="1" applyAlignment="1" applyProtection="1">
      <alignment horizontal="right" vertical="top"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0" fillId="0" borderId="0" xfId="0" applyAlignment="1">
      <alignment horizontal="center" vertical="center"/>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0" fillId="0" borderId="0" xfId="0" applyAlignment="1">
      <alignment horizontal="left" vertical="center"/>
    </xf>
    <xf numFmtId="0" fontId="17" fillId="2" borderId="1" xfId="2" applyFont="1" applyFill="1" applyBorder="1" applyAlignment="1" applyProtection="1">
      <alignment horizontal="left" vertical="top" wrapText="1"/>
    </xf>
    <xf numFmtId="0" fontId="18" fillId="0" borderId="0" xfId="2" applyFont="1" applyFill="1" applyBorder="1" applyAlignment="1" applyProtection="1">
      <alignmen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9" fillId="0" borderId="2" xfId="2" applyFont="1" applyFill="1" applyBorder="1" applyAlignment="1" applyProtection="1">
      <alignment vertical="top" wrapText="1"/>
    </xf>
    <xf numFmtId="0" fontId="18" fillId="0" borderId="3" xfId="2" applyFont="1" applyFill="1" applyBorder="1" applyAlignment="1" applyProtection="1">
      <alignment vertical="top" wrapText="1"/>
    </xf>
    <xf numFmtId="10" fontId="18" fillId="0" borderId="3" xfId="2" applyNumberFormat="1" applyFont="1" applyFill="1" applyBorder="1" applyAlignment="1" applyProtection="1">
      <alignment horizontal="righ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9" fillId="0" borderId="2" xfId="2" applyFont="1" applyFill="1" applyBorder="1" applyAlignment="1" applyProtection="1">
      <alignment vertical="top" wrapText="1"/>
    </xf>
    <xf numFmtId="0" fontId="18" fillId="0" borderId="3" xfId="2" applyFont="1" applyFill="1" applyBorder="1" applyAlignment="1" applyProtection="1">
      <alignment vertical="top" wrapText="1"/>
    </xf>
    <xf numFmtId="10" fontId="18" fillId="0" borderId="3" xfId="2" applyNumberFormat="1" applyFont="1" applyFill="1" applyBorder="1" applyAlignment="1" applyProtection="1">
      <alignment horizontal="righ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9" fillId="0" borderId="2" xfId="2" applyFont="1" applyFill="1" applyBorder="1" applyAlignment="1" applyProtection="1">
      <alignment vertical="top" wrapText="1"/>
    </xf>
    <xf numFmtId="0" fontId="18" fillId="0" borderId="3" xfId="2" applyFont="1" applyFill="1" applyBorder="1" applyAlignment="1" applyProtection="1">
      <alignment vertical="top" wrapText="1"/>
    </xf>
    <xf numFmtId="10" fontId="18" fillId="0" borderId="3" xfId="2" applyNumberFormat="1" applyFont="1" applyFill="1" applyBorder="1" applyAlignment="1" applyProtection="1">
      <alignment horizontal="righ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9" fillId="0" borderId="2" xfId="2" applyFont="1" applyFill="1" applyBorder="1" applyAlignment="1" applyProtection="1">
      <alignment vertical="top" wrapText="1"/>
    </xf>
    <xf numFmtId="0" fontId="18" fillId="0" borderId="3" xfId="2" applyFont="1" applyFill="1" applyBorder="1" applyAlignment="1" applyProtection="1">
      <alignment vertical="top" wrapText="1"/>
    </xf>
    <xf numFmtId="10" fontId="18" fillId="0" borderId="3" xfId="2" applyNumberFormat="1" applyFont="1" applyFill="1" applyBorder="1" applyAlignment="1" applyProtection="1">
      <alignment horizontal="righ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9" fillId="0" borderId="2" xfId="2" applyFont="1" applyFill="1" applyBorder="1" applyAlignment="1" applyProtection="1">
      <alignment vertical="top" wrapText="1"/>
    </xf>
    <xf numFmtId="0" fontId="18" fillId="0" borderId="3" xfId="2" applyFont="1" applyFill="1" applyBorder="1" applyAlignment="1" applyProtection="1">
      <alignment vertical="top" wrapText="1"/>
    </xf>
    <xf numFmtId="10" fontId="18" fillId="0" borderId="3" xfId="2" applyNumberFormat="1" applyFont="1" applyFill="1" applyBorder="1" applyAlignment="1" applyProtection="1">
      <alignment horizontal="righ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vertical="top" wrapText="1"/>
    </xf>
    <xf numFmtId="0" fontId="18" fillId="0" borderId="0" xfId="2" applyFont="1" applyFill="1" applyBorder="1" applyAlignment="1" applyProtection="1">
      <alignment horizontal="right" vertical="top" wrapText="1"/>
    </xf>
    <xf numFmtId="0" fontId="19" fillId="0" borderId="2" xfId="2" applyFont="1" applyFill="1" applyBorder="1" applyAlignment="1" applyProtection="1">
      <alignment vertical="top" wrapText="1"/>
    </xf>
    <xf numFmtId="0" fontId="18" fillId="0" borderId="3" xfId="2" applyFont="1" applyFill="1" applyBorder="1" applyAlignment="1" applyProtection="1">
      <alignment vertical="top" wrapText="1"/>
    </xf>
    <xf numFmtId="10" fontId="18" fillId="0" borderId="3" xfId="2" applyNumberFormat="1" applyFont="1" applyFill="1" applyBorder="1" applyAlignment="1" applyProtection="1">
      <alignment horizontal="right" vertical="top" wrapText="1"/>
    </xf>
    <xf numFmtId="0" fontId="0" fillId="0" borderId="0" xfId="0" applyBorder="1"/>
    <xf numFmtId="0" fontId="19" fillId="0" borderId="0" xfId="2" applyFont="1" applyFill="1" applyBorder="1" applyAlignment="1" applyProtection="1">
      <alignment vertical="top" wrapText="1"/>
    </xf>
    <xf numFmtId="0" fontId="17" fillId="2" borderId="1" xfId="2" applyFont="1" applyFill="1" applyBorder="1" applyAlignment="1" applyProtection="1">
      <alignment horizontal="left" vertical="top" wrapText="1"/>
    </xf>
    <xf numFmtId="0" fontId="17" fillId="2" borderId="1" xfId="2" applyFont="1" applyFill="1" applyBorder="1" applyAlignment="1" applyProtection="1">
      <alignment horizontal="right" vertical="top" wrapText="1"/>
    </xf>
    <xf numFmtId="0" fontId="18" fillId="0" borderId="0" xfId="2" applyFont="1" applyFill="1" applyBorder="1" applyAlignment="1" applyProtection="1">
      <alignment vertical="top" wrapText="1"/>
    </xf>
    <xf numFmtId="0" fontId="19" fillId="0" borderId="2" xfId="2" applyFont="1" applyFill="1" applyBorder="1" applyAlignment="1" applyProtection="1">
      <alignment vertical="top" wrapText="1"/>
    </xf>
    <xf numFmtId="0" fontId="18" fillId="0" borderId="3" xfId="2" applyFont="1" applyFill="1" applyBorder="1" applyAlignment="1" applyProtection="1">
      <alignment vertical="top" wrapText="1"/>
    </xf>
    <xf numFmtId="10" fontId="18" fillId="0" borderId="3" xfId="2" applyNumberFormat="1" applyFont="1" applyFill="1" applyBorder="1" applyAlignment="1" applyProtection="1">
      <alignment horizontal="right" vertical="top" wrapText="1"/>
    </xf>
    <xf numFmtId="0" fontId="0" fillId="0" borderId="0" xfId="0" applyAlignment="1">
      <alignment vertical="center"/>
    </xf>
    <xf numFmtId="0" fontId="22" fillId="0" borderId="0" xfId="0" applyFont="1" applyAlignment="1">
      <alignment horizontal="center" vertical="center"/>
    </xf>
    <xf numFmtId="164" fontId="0" fillId="0" borderId="0" xfId="0" applyNumberFormat="1" applyAlignment="1">
      <alignment vertical="center"/>
    </xf>
    <xf numFmtId="0" fontId="7" fillId="0" borderId="0" xfId="0" applyFont="1" applyFill="1" applyBorder="1" applyAlignment="1" applyProtection="1">
      <alignment vertical="center" wrapText="1"/>
    </xf>
    <xf numFmtId="10" fontId="11" fillId="0" borderId="5" xfId="0" applyNumberFormat="1" applyFont="1" applyFill="1" applyBorder="1" applyAlignment="1" applyProtection="1">
      <alignment horizontal="right" vertical="center" wrapText="1"/>
    </xf>
    <xf numFmtId="0" fontId="3" fillId="0" borderId="15" xfId="0" applyFont="1" applyFill="1" applyBorder="1" applyAlignment="1" applyProtection="1">
      <alignment vertical="center" wrapText="1"/>
    </xf>
    <xf numFmtId="0" fontId="10" fillId="0" borderId="15" xfId="0" applyFont="1" applyFill="1" applyBorder="1" applyAlignment="1" applyProtection="1">
      <alignment vertical="center" wrapText="1"/>
    </xf>
    <xf numFmtId="0" fontId="21" fillId="0" borderId="5" xfId="0" applyFont="1" applyBorder="1" applyAlignment="1">
      <alignment vertical="center"/>
    </xf>
    <xf numFmtId="0" fontId="0" fillId="0" borderId="5" xfId="0" applyBorder="1" applyAlignment="1">
      <alignment vertical="center"/>
    </xf>
    <xf numFmtId="0" fontId="10" fillId="0" borderId="17" xfId="0" applyFont="1" applyFill="1" applyBorder="1" applyAlignment="1" applyProtection="1">
      <alignment vertical="center" wrapText="1"/>
    </xf>
    <xf numFmtId="10" fontId="11" fillId="0" borderId="18" xfId="0" applyNumberFormat="1" applyFont="1" applyFill="1" applyBorder="1" applyAlignment="1" applyProtection="1">
      <alignment horizontal="right" vertical="center" wrapText="1"/>
    </xf>
    <xf numFmtId="0" fontId="7" fillId="0" borderId="6" xfId="0" applyFont="1" applyFill="1" applyBorder="1" applyAlignment="1" applyProtection="1">
      <alignment vertical="center" wrapText="1"/>
    </xf>
    <xf numFmtId="0" fontId="0" fillId="0" borderId="7" xfId="0" applyBorder="1" applyAlignment="1">
      <alignment vertical="center"/>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21" fillId="0" borderId="0" xfId="0" applyFont="1" applyAlignment="1">
      <alignment horizontal="center" vertical="center"/>
    </xf>
    <xf numFmtId="0" fontId="18" fillId="0" borderId="0" xfId="0" applyFont="1" applyFill="1" applyBorder="1" applyAlignment="1" applyProtection="1">
      <alignment vertical="center" wrapText="1"/>
    </xf>
    <xf numFmtId="0" fontId="1" fillId="2" borderId="1" xfId="0" applyFont="1" applyFill="1" applyBorder="1" applyAlignment="1" applyProtection="1">
      <alignment horizontal="left" vertical="top" wrapText="1"/>
    </xf>
    <xf numFmtId="0" fontId="3" fillId="0" borderId="0" xfId="0" applyFont="1" applyFill="1" applyBorder="1" applyAlignment="1" applyProtection="1">
      <alignment vertical="top" wrapText="1"/>
    </xf>
    <xf numFmtId="0" fontId="7" fillId="0" borderId="2" xfId="0" applyFont="1" applyFill="1" applyBorder="1" applyAlignment="1" applyProtection="1">
      <alignment vertical="top" wrapText="1"/>
    </xf>
    <xf numFmtId="3" fontId="1" fillId="2" borderId="1" xfId="0" applyNumberFormat="1" applyFont="1" applyFill="1" applyBorder="1" applyAlignment="1" applyProtection="1">
      <alignment horizontal="righ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7" fillId="0" borderId="2" xfId="0" applyFont="1" applyFill="1" applyBorder="1" applyAlignment="1" applyProtection="1">
      <alignmen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7" fillId="0" borderId="2" xfId="0" applyFont="1" applyFill="1" applyBorder="1" applyAlignment="1" applyProtection="1">
      <alignment vertical="top" wrapText="1"/>
    </xf>
    <xf numFmtId="0" fontId="1" fillId="0" borderId="2" xfId="0" applyFont="1" applyFill="1" applyBorder="1" applyAlignment="1" applyProtection="1">
      <alignment vertical="top" wrapText="1"/>
    </xf>
    <xf numFmtId="3" fontId="1" fillId="2" borderId="1" xfId="0" applyNumberFormat="1" applyFont="1" applyFill="1" applyBorder="1" applyAlignment="1" applyProtection="1">
      <alignment horizontal="right" vertical="top" wrapText="1"/>
    </xf>
    <xf numFmtId="3" fontId="1" fillId="0" borderId="0" xfId="0" applyNumberFormat="1" applyFont="1" applyFill="1" applyBorder="1" applyAlignment="1" applyProtection="1">
      <alignment vertical="top" wrapText="1"/>
    </xf>
    <xf numFmtId="3" fontId="3" fillId="0" borderId="0" xfId="0" applyNumberFormat="1" applyFont="1" applyFill="1" applyBorder="1" applyAlignment="1" applyProtection="1">
      <alignment vertical="top" wrapText="1"/>
    </xf>
    <xf numFmtId="3" fontId="7" fillId="0" borderId="2" xfId="0" applyNumberFormat="1" applyFont="1" applyFill="1" applyBorder="1" applyAlignment="1" applyProtection="1">
      <alignment vertical="top" wrapText="1"/>
    </xf>
    <xf numFmtId="3" fontId="1" fillId="0" borderId="2" xfId="0" applyNumberFormat="1" applyFont="1" applyFill="1" applyBorder="1" applyAlignment="1" applyProtection="1">
      <alignmen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7" fillId="0" borderId="2" xfId="0" applyFont="1" applyFill="1" applyBorder="1" applyAlignment="1" applyProtection="1">
      <alignmen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7" fillId="0" borderId="2" xfId="0" applyFont="1" applyFill="1" applyBorder="1" applyAlignment="1" applyProtection="1">
      <alignmen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7" fillId="0" borderId="2" xfId="0" applyFont="1" applyFill="1" applyBorder="1" applyAlignment="1" applyProtection="1">
      <alignmen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7" fillId="0" borderId="2" xfId="0" applyFont="1" applyFill="1" applyBorder="1" applyAlignment="1" applyProtection="1">
      <alignmen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7" fillId="0" borderId="2" xfId="0" applyFont="1" applyFill="1" applyBorder="1" applyAlignment="1" applyProtection="1">
      <alignmen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7" fillId="0" borderId="2" xfId="0" applyFont="1" applyFill="1" applyBorder="1" applyAlignment="1" applyProtection="1">
      <alignmen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7" fillId="0" borderId="2" xfId="0" applyFont="1" applyFill="1" applyBorder="1" applyAlignment="1" applyProtection="1">
      <alignmen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7" fillId="0" borderId="2" xfId="0" applyFont="1" applyFill="1" applyBorder="1" applyAlignment="1" applyProtection="1">
      <alignment vertical="top" wrapText="1"/>
    </xf>
    <xf numFmtId="0" fontId="18"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7" fillId="0" borderId="2" xfId="0" applyFont="1" applyFill="1" applyBorder="1" applyAlignment="1" applyProtection="1">
      <alignment vertical="top" wrapText="1"/>
    </xf>
    <xf numFmtId="3" fontId="1" fillId="2" borderId="1" xfId="0" applyNumberFormat="1" applyFont="1" applyFill="1" applyBorder="1" applyAlignment="1" applyProtection="1">
      <alignment horizontal="right" vertical="top" wrapText="1"/>
    </xf>
    <xf numFmtId="3" fontId="1" fillId="0" borderId="0" xfId="0" applyNumberFormat="1" applyFont="1" applyFill="1" applyBorder="1" applyAlignment="1" applyProtection="1">
      <alignment vertical="top" wrapText="1"/>
    </xf>
    <xf numFmtId="3" fontId="3" fillId="0" borderId="0" xfId="0" applyNumberFormat="1" applyFont="1" applyFill="1" applyBorder="1" applyAlignment="1" applyProtection="1">
      <alignment vertical="top" wrapText="1"/>
    </xf>
    <xf numFmtId="3" fontId="7" fillId="0" borderId="2" xfId="0" applyNumberFormat="1" applyFont="1" applyFill="1" applyBorder="1" applyAlignment="1" applyProtection="1">
      <alignment vertical="top" wrapText="1"/>
    </xf>
    <xf numFmtId="3" fontId="1" fillId="0" borderId="2" xfId="0" applyNumberFormat="1" applyFont="1" applyFill="1" applyBorder="1" applyAlignment="1" applyProtection="1">
      <alignment vertical="top" wrapText="1"/>
    </xf>
    <xf numFmtId="0" fontId="18" fillId="0" borderId="0" xfId="4" applyFont="1" applyFill="1" applyBorder="1" applyAlignment="1" applyProtection="1">
      <alignment vertical="center" wrapText="1"/>
    </xf>
    <xf numFmtId="14" fontId="0" fillId="0" borderId="0" xfId="0" applyNumberFormat="1" applyAlignment="1">
      <alignment vertical="center"/>
    </xf>
    <xf numFmtId="14" fontId="0" fillId="0" borderId="0" xfId="0" applyNumberFormat="1"/>
    <xf numFmtId="2" fontId="21" fillId="0" borderId="0" xfId="0" applyNumberFormat="1" applyFont="1" applyAlignment="1">
      <alignment horizontal="center" vertical="center"/>
    </xf>
    <xf numFmtId="2" fontId="0" fillId="0" borderId="0" xfId="0" applyNumberFormat="1" applyAlignment="1">
      <alignment vertical="center"/>
    </xf>
    <xf numFmtId="2" fontId="14" fillId="0" borderId="0" xfId="1" applyNumberFormat="1" applyFont="1" applyFill="1" applyBorder="1" applyAlignment="1" applyProtection="1">
      <alignment horizontal="center" vertical="center" wrapText="1"/>
    </xf>
    <xf numFmtId="2" fontId="21" fillId="0" borderId="0" xfId="0" applyNumberFormat="1" applyFont="1" applyAlignment="1">
      <alignment vertical="center"/>
    </xf>
    <xf numFmtId="1" fontId="1" fillId="2" borderId="12" xfId="0" applyNumberFormat="1" applyFont="1" applyFill="1" applyBorder="1" applyAlignment="1" applyProtection="1">
      <alignment horizontal="left" vertical="center" wrapText="1"/>
    </xf>
    <xf numFmtId="1" fontId="2" fillId="2" borderId="20" xfId="0" applyNumberFormat="1" applyFont="1" applyFill="1" applyBorder="1" applyAlignment="1" applyProtection="1">
      <alignment horizontal="right" vertical="center" wrapText="1"/>
    </xf>
    <xf numFmtId="1" fontId="2" fillId="2" borderId="12" xfId="0" applyNumberFormat="1" applyFont="1" applyFill="1" applyBorder="1" applyAlignment="1" applyProtection="1">
      <alignment horizontal="center" vertical="center" wrapText="1"/>
    </xf>
    <xf numFmtId="1" fontId="2" fillId="2" borderId="14" xfId="0" applyNumberFormat="1" applyFont="1" applyFill="1" applyBorder="1" applyAlignment="1" applyProtection="1">
      <alignment horizontal="center" vertical="center" wrapText="1"/>
    </xf>
    <xf numFmtId="1" fontId="3" fillId="0" borderId="15" xfId="0" applyNumberFormat="1" applyFont="1" applyFill="1" applyBorder="1" applyAlignment="1" applyProtection="1">
      <alignment vertical="center" wrapText="1"/>
    </xf>
    <xf numFmtId="1" fontId="3" fillId="0" borderId="21" xfId="0" applyNumberFormat="1" applyFont="1" applyFill="1" applyBorder="1" applyAlignment="1" applyProtection="1">
      <alignment vertical="center" wrapText="1"/>
    </xf>
    <xf numFmtId="1" fontId="10" fillId="0" borderId="15" xfId="0" applyNumberFormat="1" applyFont="1" applyFill="1" applyBorder="1" applyAlignment="1" applyProtection="1">
      <alignment vertical="center" wrapText="1"/>
    </xf>
    <xf numFmtId="1" fontId="7" fillId="0" borderId="17" xfId="0" applyNumberFormat="1" applyFont="1" applyFill="1" applyBorder="1" applyAlignment="1" applyProtection="1">
      <alignment vertical="center" wrapText="1"/>
    </xf>
    <xf numFmtId="1" fontId="7" fillId="0" borderId="22" xfId="0" applyNumberFormat="1" applyFont="1" applyFill="1" applyBorder="1" applyAlignment="1" applyProtection="1">
      <alignment vertical="center" wrapText="1"/>
    </xf>
    <xf numFmtId="1" fontId="0" fillId="0" borderId="0" xfId="0" applyNumberFormat="1"/>
    <xf numFmtId="1" fontId="2" fillId="2" borderId="1" xfId="0" applyNumberFormat="1" applyFont="1" applyFill="1" applyBorder="1" applyAlignment="1" applyProtection="1">
      <alignment horizontal="right" vertical="top" wrapText="1"/>
    </xf>
    <xf numFmtId="3" fontId="2" fillId="2" borderId="1" xfId="0" applyNumberFormat="1" applyFont="1" applyFill="1" applyBorder="1" applyAlignment="1" applyProtection="1">
      <alignment horizontal="right" vertical="top" wrapText="1"/>
    </xf>
    <xf numFmtId="3" fontId="3" fillId="0" borderId="0" xfId="1" applyNumberFormat="1" applyFont="1" applyFill="1" applyBorder="1" applyAlignment="1" applyProtection="1">
      <alignment vertical="top" wrapText="1"/>
    </xf>
    <xf numFmtId="3" fontId="4" fillId="0" borderId="0" xfId="1" applyNumberFormat="1" applyFont="1" applyFill="1" applyBorder="1" applyAlignment="1" applyProtection="1">
      <alignment vertical="top" wrapText="1"/>
    </xf>
    <xf numFmtId="3" fontId="7" fillId="0" borderId="2" xfId="1" applyNumberFormat="1" applyFont="1" applyFill="1" applyBorder="1" applyAlignment="1" applyProtection="1">
      <alignment vertical="top" wrapText="1"/>
    </xf>
    <xf numFmtId="3" fontId="8" fillId="0" borderId="2" xfId="1" applyNumberFormat="1" applyFont="1" applyFill="1" applyBorder="1" applyAlignment="1" applyProtection="1">
      <alignment vertical="top" wrapText="1"/>
    </xf>
    <xf numFmtId="3" fontId="0" fillId="0" borderId="0" xfId="0" applyNumberFormat="1"/>
    <xf numFmtId="1" fontId="17" fillId="2" borderId="1" xfId="2" applyNumberFormat="1" applyFont="1" applyFill="1" applyBorder="1" applyAlignment="1" applyProtection="1">
      <alignment horizontal="right" vertical="top" wrapText="1"/>
    </xf>
    <xf numFmtId="165" fontId="17" fillId="0" borderId="0" xfId="3" applyNumberFormat="1" applyFont="1" applyFill="1" applyBorder="1" applyAlignment="1" applyProtection="1">
      <alignment vertical="top" wrapText="1"/>
    </xf>
    <xf numFmtId="165" fontId="18" fillId="0" borderId="3" xfId="3" applyNumberFormat="1" applyFont="1" applyFill="1" applyBorder="1" applyAlignment="1" applyProtection="1">
      <alignment vertical="top" wrapText="1"/>
    </xf>
    <xf numFmtId="165" fontId="18" fillId="0" borderId="0" xfId="3" applyNumberFormat="1" applyFont="1" applyFill="1" applyBorder="1" applyAlignment="1" applyProtection="1">
      <alignment vertical="top" wrapText="1"/>
    </xf>
    <xf numFmtId="165" fontId="16" fillId="0" borderId="0" xfId="3" applyNumberFormat="1" applyFont="1"/>
    <xf numFmtId="3" fontId="17" fillId="2" borderId="1" xfId="2" applyNumberFormat="1" applyFont="1" applyFill="1" applyBorder="1" applyAlignment="1" applyProtection="1">
      <alignment horizontal="right" vertical="top" wrapText="1"/>
    </xf>
    <xf numFmtId="3" fontId="18" fillId="0" borderId="0" xfId="3" applyNumberFormat="1" applyFont="1" applyFill="1" applyBorder="1" applyAlignment="1" applyProtection="1">
      <alignment vertical="top" wrapText="1"/>
    </xf>
    <xf numFmtId="3" fontId="17" fillId="0" borderId="0" xfId="3" applyNumberFormat="1" applyFont="1" applyFill="1" applyBorder="1" applyAlignment="1" applyProtection="1">
      <alignment vertical="top" wrapText="1"/>
    </xf>
    <xf numFmtId="3" fontId="19" fillId="0" borderId="2" xfId="3" applyNumberFormat="1" applyFont="1" applyFill="1" applyBorder="1" applyAlignment="1" applyProtection="1">
      <alignment vertical="top" wrapText="1"/>
    </xf>
    <xf numFmtId="3" fontId="17" fillId="0" borderId="2" xfId="3" applyNumberFormat="1" applyFont="1" applyFill="1" applyBorder="1" applyAlignment="1" applyProtection="1">
      <alignment vertical="top" wrapText="1"/>
    </xf>
    <xf numFmtId="165" fontId="19" fillId="0" borderId="2" xfId="3" applyNumberFormat="1" applyFont="1" applyFill="1" applyBorder="1" applyAlignment="1" applyProtection="1">
      <alignment vertical="top" wrapText="1"/>
    </xf>
    <xf numFmtId="3" fontId="1" fillId="0" borderId="0" xfId="1" applyNumberFormat="1" applyFont="1" applyFill="1" applyBorder="1" applyAlignment="1" applyProtection="1">
      <alignment vertical="top" wrapText="1"/>
    </xf>
    <xf numFmtId="0" fontId="21" fillId="0" borderId="0" xfId="0" applyFont="1" applyAlignment="1">
      <alignment horizontal="center" vertical="center"/>
    </xf>
    <xf numFmtId="0" fontId="9" fillId="0" borderId="4"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1" fontId="22" fillId="0" borderId="9" xfId="0" applyNumberFormat="1" applyFont="1" applyBorder="1" applyAlignment="1">
      <alignment horizontal="center" vertical="center"/>
    </xf>
    <xf numFmtId="1" fontId="22" fillId="0" borderId="10" xfId="0" applyNumberFormat="1" applyFont="1" applyBorder="1" applyAlignment="1">
      <alignment horizontal="center" vertical="center"/>
    </xf>
    <xf numFmtId="1" fontId="22" fillId="0" borderId="11" xfId="0" applyNumberFormat="1"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 fontId="22" fillId="0" borderId="0" xfId="0" applyNumberFormat="1" applyFont="1" applyBorder="1" applyAlignment="1">
      <alignment horizontal="center" vertical="center"/>
    </xf>
    <xf numFmtId="0" fontId="22" fillId="0" borderId="0" xfId="0" applyFont="1" applyAlignment="1">
      <alignment horizontal="center"/>
    </xf>
    <xf numFmtId="0" fontId="17" fillId="0" borderId="0" xfId="0" applyFont="1" applyFill="1" applyBorder="1" applyAlignment="1" applyProtection="1">
      <alignment horizontal="center" vertical="top" wrapText="1"/>
    </xf>
    <xf numFmtId="0" fontId="9" fillId="0" borderId="3" xfId="0" applyFont="1" applyFill="1" applyBorder="1" applyAlignment="1" applyProtection="1">
      <alignment horizontal="center" vertical="top" wrapText="1"/>
    </xf>
    <xf numFmtId="0" fontId="20" fillId="0" borderId="3" xfId="2" applyFont="1" applyFill="1" applyBorder="1" applyAlignment="1" applyProtection="1">
      <alignment horizontal="center" vertical="top" wrapText="1"/>
    </xf>
    <xf numFmtId="165" fontId="19" fillId="0" borderId="2" xfId="3" applyNumberFormat="1" applyFont="1" applyFill="1" applyBorder="1" applyAlignment="1" applyProtection="1">
      <alignment horizontal="center" vertical="top" wrapText="1"/>
    </xf>
    <xf numFmtId="165" fontId="18" fillId="0" borderId="0" xfId="3" applyNumberFormat="1" applyFont="1" applyFill="1" applyBorder="1" applyAlignment="1" applyProtection="1">
      <alignment horizontal="center" vertical="top" wrapText="1"/>
    </xf>
    <xf numFmtId="165" fontId="18" fillId="0" borderId="3" xfId="3" applyNumberFormat="1" applyFont="1" applyFill="1" applyBorder="1" applyAlignment="1" applyProtection="1">
      <alignment horizontal="center" vertical="top" wrapText="1"/>
    </xf>
    <xf numFmtId="3" fontId="21" fillId="0" borderId="5" xfId="0" applyNumberFormat="1" applyFont="1" applyBorder="1" applyAlignment="1">
      <alignment horizontal="center" vertical="center"/>
    </xf>
    <xf numFmtId="3" fontId="21" fillId="0" borderId="16" xfId="0" applyNumberFormat="1" applyFont="1" applyBorder="1" applyAlignment="1">
      <alignment horizontal="center" vertical="center"/>
    </xf>
    <xf numFmtId="3" fontId="23" fillId="0" borderId="5" xfId="0" applyNumberFormat="1" applyFont="1" applyBorder="1" applyAlignment="1">
      <alignment horizontal="center" vertical="center"/>
    </xf>
    <xf numFmtId="3" fontId="23" fillId="0" borderId="16" xfId="0" applyNumberFormat="1" applyFont="1" applyBorder="1" applyAlignment="1">
      <alignment horizontal="center" vertical="center"/>
    </xf>
    <xf numFmtId="3" fontId="23" fillId="0" borderId="18" xfId="0" applyNumberFormat="1" applyFont="1" applyBorder="1" applyAlignment="1">
      <alignment horizontal="center" vertical="center"/>
    </xf>
    <xf numFmtId="3" fontId="23" fillId="0" borderId="19" xfId="0" applyNumberFormat="1" applyFont="1" applyBorder="1" applyAlignment="1">
      <alignment horizontal="center" vertical="center"/>
    </xf>
    <xf numFmtId="3" fontId="21" fillId="3" borderId="7" xfId="0" applyNumberFormat="1" applyFont="1" applyFill="1" applyBorder="1" applyAlignment="1">
      <alignment horizontal="center" vertical="center"/>
    </xf>
    <xf numFmtId="3" fontId="21" fillId="3" borderId="8" xfId="0" applyNumberFormat="1" applyFont="1" applyFill="1" applyBorder="1" applyAlignment="1">
      <alignment horizontal="center" vertical="center"/>
    </xf>
    <xf numFmtId="10" fontId="11" fillId="0" borderId="21" xfId="0" applyNumberFormat="1" applyFont="1" applyFill="1" applyBorder="1" applyAlignment="1" applyProtection="1">
      <alignment horizontal="right" vertical="center" wrapText="1"/>
    </xf>
    <xf numFmtId="10" fontId="3" fillId="0" borderId="21" xfId="0" applyNumberFormat="1" applyFont="1" applyFill="1" applyBorder="1" applyAlignment="1" applyProtection="1">
      <alignment vertical="center" wrapText="1"/>
    </xf>
    <xf numFmtId="3" fontId="10" fillId="0" borderId="3" xfId="1" applyNumberFormat="1" applyFont="1" applyFill="1" applyBorder="1" applyAlignment="1" applyProtection="1">
      <alignment vertical="top" wrapText="1"/>
    </xf>
    <xf numFmtId="3" fontId="12" fillId="0" borderId="0" xfId="1" applyNumberFormat="1" applyFont="1" applyFill="1" applyBorder="1" applyAlignment="1" applyProtection="1">
      <alignment horizontal="center" vertical="top" wrapText="1"/>
    </xf>
    <xf numFmtId="3" fontId="13" fillId="0" borderId="3" xfId="1" applyNumberFormat="1" applyFont="1" applyFill="1" applyBorder="1" applyAlignment="1" applyProtection="1">
      <alignment horizontal="center" vertical="top" wrapText="1"/>
    </xf>
    <xf numFmtId="3" fontId="0" fillId="0" borderId="0" xfId="1" applyNumberFormat="1" applyFont="1"/>
    <xf numFmtId="3" fontId="14" fillId="0" borderId="2" xfId="1" applyNumberFormat="1" applyFont="1" applyFill="1" applyBorder="1" applyAlignment="1" applyProtection="1">
      <alignment horizontal="center" vertical="top" wrapText="1"/>
    </xf>
    <xf numFmtId="3" fontId="1" fillId="2" borderId="1" xfId="0" applyNumberFormat="1" applyFont="1" applyFill="1" applyBorder="1" applyAlignment="1" applyProtection="1">
      <alignment horizontal="center" vertical="center" wrapText="1"/>
    </xf>
    <xf numFmtId="3" fontId="3" fillId="0" borderId="0" xfId="1" applyNumberFormat="1" applyFont="1" applyFill="1" applyBorder="1" applyAlignment="1" applyProtection="1">
      <alignment horizontal="center" vertical="center" wrapText="1"/>
    </xf>
    <xf numFmtId="3" fontId="1" fillId="0" borderId="0" xfId="1" applyNumberFormat="1" applyFont="1" applyFill="1" applyBorder="1" applyAlignment="1" applyProtection="1">
      <alignment horizontal="center" vertical="center" wrapText="1"/>
    </xf>
    <xf numFmtId="3" fontId="7" fillId="0" borderId="2" xfId="1" applyNumberFormat="1" applyFont="1" applyFill="1" applyBorder="1" applyAlignment="1" applyProtection="1">
      <alignment horizontal="center" vertical="center" wrapText="1"/>
    </xf>
    <xf numFmtId="3" fontId="1" fillId="0" borderId="2" xfId="1" applyNumberFormat="1" applyFont="1" applyFill="1" applyBorder="1" applyAlignment="1" applyProtection="1">
      <alignment horizontal="center" vertical="center" wrapText="1"/>
    </xf>
    <xf numFmtId="3" fontId="0" fillId="0" borderId="0" xfId="0" applyNumberFormat="1" applyAlignment="1">
      <alignment horizontal="center" vertical="center"/>
    </xf>
    <xf numFmtId="3" fontId="18" fillId="0" borderId="3" xfId="3" applyNumberFormat="1" applyFont="1" applyFill="1" applyBorder="1" applyAlignment="1" applyProtection="1">
      <alignment vertical="top" wrapText="1"/>
    </xf>
    <xf numFmtId="3" fontId="18" fillId="0" borderId="0" xfId="3" applyNumberFormat="1" applyFont="1" applyFill="1" applyBorder="1" applyAlignment="1" applyProtection="1">
      <alignment horizontal="center" vertical="top" wrapText="1"/>
    </xf>
    <xf numFmtId="3" fontId="18" fillId="0" borderId="3" xfId="3" applyNumberFormat="1" applyFont="1" applyFill="1" applyBorder="1" applyAlignment="1" applyProtection="1">
      <alignment horizontal="center" vertical="top" wrapText="1"/>
    </xf>
    <xf numFmtId="3" fontId="16" fillId="0" borderId="0" xfId="3" applyNumberFormat="1" applyFont="1"/>
    <xf numFmtId="3" fontId="19" fillId="0" borderId="2" xfId="3" applyNumberFormat="1" applyFont="1" applyFill="1" applyBorder="1" applyAlignment="1" applyProtection="1">
      <alignment horizontal="center" vertical="top" wrapText="1"/>
    </xf>
    <xf numFmtId="3" fontId="18" fillId="0" borderId="0" xfId="2" applyNumberFormat="1" applyFont="1" applyFill="1" applyBorder="1" applyAlignment="1" applyProtection="1">
      <alignment horizontal="right" vertical="top" wrapText="1"/>
    </xf>
    <xf numFmtId="3" fontId="19" fillId="0" borderId="0" xfId="3" applyNumberFormat="1" applyFont="1" applyFill="1" applyBorder="1" applyAlignment="1" applyProtection="1">
      <alignment vertical="top" wrapText="1"/>
    </xf>
    <xf numFmtId="3" fontId="19" fillId="0" borderId="0" xfId="2" applyNumberFormat="1" applyFont="1" applyFill="1" applyBorder="1" applyAlignment="1" applyProtection="1">
      <alignment vertical="top" wrapText="1"/>
    </xf>
    <xf numFmtId="3" fontId="4" fillId="0" borderId="15" xfId="1" applyNumberFormat="1" applyFont="1" applyFill="1" applyBorder="1" applyAlignment="1" applyProtection="1">
      <alignment vertical="center" wrapText="1"/>
    </xf>
    <xf numFmtId="3" fontId="4" fillId="0" borderId="16" xfId="1" applyNumberFormat="1" applyFont="1" applyFill="1" applyBorder="1" applyAlignment="1" applyProtection="1">
      <alignment vertical="center" wrapText="1"/>
    </xf>
    <xf numFmtId="3" fontId="10" fillId="0" borderId="15" xfId="1" applyNumberFormat="1" applyFont="1" applyFill="1" applyBorder="1" applyAlignment="1" applyProtection="1">
      <alignment vertical="center" wrapText="1"/>
    </xf>
    <xf numFmtId="3" fontId="10" fillId="0" borderId="16" xfId="1" applyNumberFormat="1" applyFont="1" applyFill="1" applyBorder="1" applyAlignment="1" applyProtection="1">
      <alignment vertical="center" wrapText="1"/>
    </xf>
    <xf numFmtId="3" fontId="3" fillId="0" borderId="15" xfId="1" applyNumberFormat="1" applyFont="1" applyFill="1" applyBorder="1" applyAlignment="1" applyProtection="1">
      <alignment vertical="center" wrapText="1"/>
    </xf>
    <xf numFmtId="3" fontId="3" fillId="0" borderId="16" xfId="1" applyNumberFormat="1" applyFont="1" applyFill="1" applyBorder="1" applyAlignment="1" applyProtection="1">
      <alignment vertical="center" wrapText="1"/>
    </xf>
    <xf numFmtId="3" fontId="12" fillId="0" borderId="15" xfId="1" applyNumberFormat="1" applyFont="1" applyFill="1" applyBorder="1" applyAlignment="1" applyProtection="1">
      <alignment horizontal="center" vertical="center" wrapText="1"/>
    </xf>
    <xf numFmtId="3" fontId="12" fillId="0" borderId="16" xfId="1" applyNumberFormat="1" applyFont="1" applyFill="1" applyBorder="1" applyAlignment="1" applyProtection="1">
      <alignment horizontal="center" vertical="center" wrapText="1"/>
    </xf>
    <xf numFmtId="3" fontId="13" fillId="0" borderId="15" xfId="1" applyNumberFormat="1" applyFont="1" applyFill="1" applyBorder="1" applyAlignment="1" applyProtection="1">
      <alignment horizontal="center" vertical="center" wrapText="1"/>
    </xf>
    <xf numFmtId="3" fontId="13" fillId="0" borderId="16" xfId="1" applyNumberFormat="1" applyFont="1" applyFill="1" applyBorder="1" applyAlignment="1" applyProtection="1">
      <alignment horizontal="center" vertical="center" wrapText="1"/>
    </xf>
    <xf numFmtId="3" fontId="0" fillId="0" borderId="15" xfId="1" applyNumberFormat="1" applyFont="1" applyBorder="1" applyAlignment="1">
      <alignment vertical="center"/>
    </xf>
    <xf numFmtId="3" fontId="0" fillId="0" borderId="16" xfId="1" applyNumberFormat="1" applyFont="1" applyBorder="1" applyAlignment="1">
      <alignment vertical="center"/>
    </xf>
    <xf numFmtId="3" fontId="14" fillId="0" borderId="17" xfId="1" applyNumberFormat="1" applyFont="1" applyFill="1" applyBorder="1" applyAlignment="1" applyProtection="1">
      <alignment horizontal="center" vertical="center" wrapText="1"/>
    </xf>
    <xf numFmtId="3" fontId="14" fillId="0" borderId="19" xfId="1" applyNumberFormat="1" applyFont="1" applyFill="1" applyBorder="1" applyAlignment="1" applyProtection="1">
      <alignment horizontal="center" vertical="center" wrapText="1"/>
    </xf>
  </cellXfs>
  <cellStyles count="5">
    <cellStyle name="Ezres" xfId="1" builtinId="3"/>
    <cellStyle name="Ezres 2" xfId="3"/>
    <cellStyle name="Normál" xfId="0" builtinId="0"/>
    <cellStyle name="Normál 2" xfId="2"/>
    <cellStyle name="Normá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2"/>
  <sheetViews>
    <sheetView tabSelected="1" topLeftCell="A7" workbookViewId="0">
      <selection activeCell="N29" sqref="N29"/>
    </sheetView>
  </sheetViews>
  <sheetFormatPr defaultRowHeight="12.75" x14ac:dyDescent="0.2"/>
  <cols>
    <col min="1" max="1" width="32.42578125" style="252" customWidth="1"/>
    <col min="2" max="2" width="7.28515625" style="252" customWidth="1"/>
    <col min="3" max="18" width="11.7109375" style="358" customWidth="1"/>
    <col min="19" max="19" width="9.140625" style="252"/>
    <col min="20" max="20" width="14.7109375" style="252" bestFit="1" customWidth="1"/>
    <col min="21" max="16384" width="9.140625" style="252"/>
  </cols>
  <sheetData>
    <row r="1" spans="1:18" ht="20.25" x14ac:dyDescent="0.2">
      <c r="A1" s="390" t="s">
        <v>643</v>
      </c>
      <c r="B1" s="390"/>
      <c r="C1" s="390"/>
      <c r="D1" s="390"/>
      <c r="E1" s="390"/>
      <c r="F1" s="390"/>
      <c r="G1" s="390"/>
      <c r="H1" s="390"/>
      <c r="I1" s="390"/>
      <c r="J1" s="390"/>
      <c r="K1" s="390"/>
      <c r="L1" s="390"/>
      <c r="M1" s="390"/>
      <c r="N1" s="390"/>
      <c r="O1" s="390"/>
      <c r="P1" s="390"/>
      <c r="Q1" s="390"/>
      <c r="R1" s="390"/>
    </row>
    <row r="2" spans="1:18" ht="20.25" x14ac:dyDescent="0.2">
      <c r="A2" s="390" t="s">
        <v>644</v>
      </c>
      <c r="B2" s="390"/>
      <c r="C2" s="390"/>
      <c r="D2" s="390"/>
      <c r="E2" s="390"/>
      <c r="F2" s="390"/>
      <c r="G2" s="390"/>
      <c r="H2" s="390"/>
      <c r="I2" s="390"/>
      <c r="J2" s="390"/>
      <c r="K2" s="390"/>
      <c r="L2" s="390"/>
      <c r="M2" s="390"/>
      <c r="N2" s="390"/>
      <c r="O2" s="390"/>
      <c r="P2" s="390"/>
      <c r="Q2" s="390"/>
      <c r="R2" s="390"/>
    </row>
    <row r="3" spans="1:18" ht="20.25" x14ac:dyDescent="0.2">
      <c r="A3" s="270"/>
      <c r="B3" s="270"/>
      <c r="C3" s="357"/>
      <c r="D3" s="357"/>
      <c r="E3" s="357"/>
      <c r="F3" s="357"/>
      <c r="G3" s="357"/>
      <c r="H3" s="357"/>
      <c r="I3" s="357"/>
      <c r="J3" s="357"/>
      <c r="K3" s="357"/>
      <c r="L3" s="357"/>
      <c r="M3" s="357"/>
      <c r="N3" s="357"/>
      <c r="O3" s="357"/>
      <c r="P3" s="357"/>
      <c r="Q3" s="357"/>
      <c r="R3" s="357"/>
    </row>
    <row r="4" spans="1:18" ht="71.25" customHeight="1" x14ac:dyDescent="0.2">
      <c r="A4" s="354" t="s">
        <v>682</v>
      </c>
      <c r="B4" s="270"/>
      <c r="C4" s="357"/>
      <c r="D4" s="357"/>
      <c r="E4" s="357"/>
      <c r="F4" s="357"/>
      <c r="G4" s="357"/>
      <c r="H4" s="357"/>
      <c r="I4" s="357"/>
      <c r="J4" s="357"/>
      <c r="K4" s="357"/>
      <c r="L4" s="357"/>
      <c r="M4" s="357"/>
      <c r="N4" s="357"/>
      <c r="O4" s="357"/>
      <c r="P4" s="357"/>
      <c r="Q4" s="357"/>
      <c r="R4" s="357"/>
    </row>
    <row r="5" spans="1:18" ht="59.25" customHeight="1" x14ac:dyDescent="0.2">
      <c r="A5" s="271" t="s">
        <v>681</v>
      </c>
    </row>
    <row r="6" spans="1:18" ht="39.75" customHeight="1" x14ac:dyDescent="0.2">
      <c r="A6" s="391" t="s">
        <v>203</v>
      </c>
      <c r="B6" s="392"/>
      <c r="C6" s="392"/>
      <c r="D6" s="392"/>
      <c r="E6" s="392"/>
      <c r="F6" s="392"/>
      <c r="G6" s="392"/>
      <c r="H6" s="392"/>
      <c r="I6" s="392"/>
      <c r="J6" s="392"/>
      <c r="K6" s="392"/>
      <c r="L6" s="392"/>
      <c r="M6" s="392"/>
      <c r="N6" s="392"/>
      <c r="O6" s="392"/>
      <c r="P6" s="392"/>
      <c r="Q6" s="392"/>
      <c r="R6" s="392"/>
    </row>
    <row r="7" spans="1:18" ht="30" customHeight="1" thickBot="1" x14ac:dyDescent="0.25">
      <c r="A7" s="392"/>
      <c r="B7" s="392"/>
      <c r="C7" s="392"/>
      <c r="D7" s="392"/>
      <c r="E7" s="392"/>
      <c r="F7" s="392"/>
      <c r="G7" s="392"/>
      <c r="H7" s="392"/>
      <c r="I7" s="392"/>
      <c r="J7" s="392"/>
      <c r="K7" s="392"/>
      <c r="L7" s="392"/>
      <c r="M7" s="392"/>
      <c r="N7" s="392"/>
      <c r="O7" s="392"/>
      <c r="P7" s="392"/>
      <c r="Q7" s="392"/>
    </row>
    <row r="8" spans="1:18" s="253" customFormat="1" ht="20.100000000000001" customHeight="1" thickBot="1" x14ac:dyDescent="0.25">
      <c r="A8" s="399"/>
      <c r="B8" s="399"/>
      <c r="C8" s="393" t="s">
        <v>648</v>
      </c>
      <c r="D8" s="394"/>
      <c r="E8" s="394" t="s">
        <v>645</v>
      </c>
      <c r="F8" s="394"/>
      <c r="G8" s="394" t="s">
        <v>649</v>
      </c>
      <c r="H8" s="394"/>
      <c r="I8" s="394" t="s">
        <v>646</v>
      </c>
      <c r="J8" s="394"/>
      <c r="K8" s="394" t="s">
        <v>647</v>
      </c>
      <c r="L8" s="394"/>
      <c r="M8" s="394" t="s">
        <v>650</v>
      </c>
      <c r="N8" s="394"/>
      <c r="O8" s="394" t="s">
        <v>651</v>
      </c>
      <c r="P8" s="394"/>
      <c r="Q8" s="394" t="s">
        <v>652</v>
      </c>
      <c r="R8" s="395"/>
    </row>
    <row r="9" spans="1:18" ht="20.100000000000001" customHeight="1" x14ac:dyDescent="0.2">
      <c r="A9" s="361" t="s">
        <v>1</v>
      </c>
      <c r="B9" s="362"/>
      <c r="C9" s="363" t="s">
        <v>2</v>
      </c>
      <c r="D9" s="364" t="s">
        <v>3</v>
      </c>
      <c r="E9" s="363" t="s">
        <v>2</v>
      </c>
      <c r="F9" s="364" t="s">
        <v>3</v>
      </c>
      <c r="G9" s="363" t="s">
        <v>2</v>
      </c>
      <c r="H9" s="364" t="s">
        <v>3</v>
      </c>
      <c r="I9" s="363" t="s">
        <v>2</v>
      </c>
      <c r="J9" s="364" t="s">
        <v>3</v>
      </c>
      <c r="K9" s="363" t="s">
        <v>2</v>
      </c>
      <c r="L9" s="364" t="s">
        <v>3</v>
      </c>
      <c r="M9" s="363" t="s">
        <v>2</v>
      </c>
      <c r="N9" s="364" t="s">
        <v>3</v>
      </c>
      <c r="O9" s="363" t="s">
        <v>2</v>
      </c>
      <c r="P9" s="364" t="s">
        <v>3</v>
      </c>
      <c r="Q9" s="363" t="s">
        <v>2</v>
      </c>
      <c r="R9" s="364" t="s">
        <v>3</v>
      </c>
    </row>
    <row r="10" spans="1:18" ht="19.5" customHeight="1" x14ac:dyDescent="0.2">
      <c r="A10" s="365" t="s">
        <v>204</v>
      </c>
      <c r="B10" s="366"/>
      <c r="C10" s="436">
        <f>'Főéplet kazánház Munkanem ö.'!C6</f>
        <v>0</v>
      </c>
      <c r="D10" s="437">
        <f>'Főéplet kazánház Munkanem ö.'!D6</f>
        <v>0</v>
      </c>
      <c r="E10" s="436">
        <f>'Főépület gáz Munkanem összesítő'!C8</f>
        <v>0</v>
      </c>
      <c r="F10" s="437">
        <f>'Főépület gáz Munkanem összesítő'!D8</f>
        <v>0</v>
      </c>
      <c r="G10" s="436">
        <f>'Főépület Fűtés Munkanem össz'!C7</f>
        <v>0</v>
      </c>
      <c r="H10" s="437">
        <f>'Főépület Fűtés Munkanem össz'!D7</f>
        <v>0</v>
      </c>
      <c r="I10" s="436">
        <f>'Hematológia Munkanem összesítő'!C6</f>
        <v>0</v>
      </c>
      <c r="J10" s="437">
        <f>'Hematológia Munkanem összesítő'!D6</f>
        <v>0</v>
      </c>
      <c r="K10" s="436">
        <f>'Vesepavilon Munkanem összesítő'!C7</f>
        <v>0</v>
      </c>
      <c r="L10" s="437">
        <f>'Vesepavilon Munkanem összesítő'!D7</f>
        <v>0</v>
      </c>
      <c r="M10" s="436">
        <f>'Udvar+vese HK Munkanem össz'!C9</f>
        <v>0</v>
      </c>
      <c r="N10" s="437">
        <f>'Udvar+vese HK Munkanem össz'!D9</f>
        <v>0</v>
      </c>
      <c r="O10" s="436">
        <f>'BJ 53 Építész Főösszesítő'!C9</f>
        <v>0</v>
      </c>
      <c r="P10" s="437">
        <f>'BJ 53 Építész Főösszesítő'!D9</f>
        <v>0</v>
      </c>
      <c r="Q10" s="436">
        <f>'BJ 53 Elektromos Munkanem össz'!C3</f>
        <v>0</v>
      </c>
      <c r="R10" s="437">
        <f>'BJ 53 Elektromos Munkanem össz'!D3</f>
        <v>0</v>
      </c>
    </row>
    <row r="11" spans="1:18" ht="19.5" customHeight="1" x14ac:dyDescent="0.2">
      <c r="A11" s="367" t="s">
        <v>205</v>
      </c>
      <c r="B11" s="415">
        <v>0</v>
      </c>
      <c r="C11" s="438">
        <v>0</v>
      </c>
      <c r="D11" s="439">
        <f>ROUND(D10*B11,0)</f>
        <v>0</v>
      </c>
      <c r="E11" s="438">
        <v>0</v>
      </c>
      <c r="F11" s="439">
        <f>ROUND(F10*B11,0)</f>
        <v>0</v>
      </c>
      <c r="G11" s="438">
        <v>0</v>
      </c>
      <c r="H11" s="439">
        <f>ROUND(H10*B11,0)</f>
        <v>0</v>
      </c>
      <c r="I11" s="438">
        <v>0</v>
      </c>
      <c r="J11" s="439">
        <f>ROUND(J10*B11,0)</f>
        <v>0</v>
      </c>
      <c r="K11" s="438">
        <v>0</v>
      </c>
      <c r="L11" s="439">
        <f>ROUND(L10*B11,0)</f>
        <v>0</v>
      </c>
      <c r="M11" s="438">
        <v>0</v>
      </c>
      <c r="N11" s="439">
        <f>ROUND(N10*B11,0)</f>
        <v>0</v>
      </c>
      <c r="O11" s="438">
        <v>0</v>
      </c>
      <c r="P11" s="439">
        <f>ROUND(P10*B11,0)</f>
        <v>0</v>
      </c>
      <c r="Q11" s="438">
        <v>0</v>
      </c>
      <c r="R11" s="439">
        <f>ROUND(R10*B11,0)</f>
        <v>0</v>
      </c>
    </row>
    <row r="12" spans="1:18" ht="19.5" customHeight="1" x14ac:dyDescent="0.2">
      <c r="A12" s="365" t="s">
        <v>206</v>
      </c>
      <c r="B12" s="416"/>
      <c r="C12" s="440">
        <f t="shared" ref="C12:R12" si="0">ROUND(C11+C10,0)</f>
        <v>0</v>
      </c>
      <c r="D12" s="441">
        <f t="shared" si="0"/>
        <v>0</v>
      </c>
      <c r="E12" s="440">
        <f t="shared" si="0"/>
        <v>0</v>
      </c>
      <c r="F12" s="441">
        <f t="shared" si="0"/>
        <v>0</v>
      </c>
      <c r="G12" s="440">
        <f t="shared" si="0"/>
        <v>0</v>
      </c>
      <c r="H12" s="441">
        <f t="shared" si="0"/>
        <v>0</v>
      </c>
      <c r="I12" s="440">
        <f t="shared" si="0"/>
        <v>0</v>
      </c>
      <c r="J12" s="441">
        <f t="shared" si="0"/>
        <v>0</v>
      </c>
      <c r="K12" s="440">
        <f t="shared" si="0"/>
        <v>0</v>
      </c>
      <c r="L12" s="441">
        <f t="shared" si="0"/>
        <v>0</v>
      </c>
      <c r="M12" s="440">
        <f t="shared" si="0"/>
        <v>0</v>
      </c>
      <c r="N12" s="441">
        <f t="shared" si="0"/>
        <v>0</v>
      </c>
      <c r="O12" s="440">
        <f t="shared" si="0"/>
        <v>0</v>
      </c>
      <c r="P12" s="441">
        <f t="shared" si="0"/>
        <v>0</v>
      </c>
      <c r="Q12" s="440">
        <f t="shared" si="0"/>
        <v>0</v>
      </c>
      <c r="R12" s="441">
        <f t="shared" si="0"/>
        <v>0</v>
      </c>
    </row>
    <row r="13" spans="1:18" ht="19.5" customHeight="1" x14ac:dyDescent="0.2">
      <c r="A13" s="365" t="s">
        <v>207</v>
      </c>
      <c r="B13" s="416"/>
      <c r="C13" s="440">
        <f>ROUND(C12,0)</f>
        <v>0</v>
      </c>
      <c r="D13" s="441">
        <v>0</v>
      </c>
      <c r="E13" s="440">
        <f>ROUND(E12,0)</f>
        <v>0</v>
      </c>
      <c r="F13" s="441">
        <v>0</v>
      </c>
      <c r="G13" s="440">
        <f>ROUND(G12,0)</f>
        <v>0</v>
      </c>
      <c r="H13" s="441">
        <v>0</v>
      </c>
      <c r="I13" s="440">
        <f>ROUND(I12,0)</f>
        <v>0</v>
      </c>
      <c r="J13" s="441">
        <v>0</v>
      </c>
      <c r="K13" s="440">
        <f>ROUND(K12,0)</f>
        <v>0</v>
      </c>
      <c r="L13" s="441">
        <v>0</v>
      </c>
      <c r="M13" s="440">
        <f>ROUND(M12,0)</f>
        <v>0</v>
      </c>
      <c r="N13" s="441">
        <v>0</v>
      </c>
      <c r="O13" s="440">
        <f>ROUND(O12,0)</f>
        <v>0</v>
      </c>
      <c r="P13" s="441">
        <v>0</v>
      </c>
      <c r="Q13" s="440">
        <f>ROUND(Q12,0)</f>
        <v>0</v>
      </c>
      <c r="R13" s="441">
        <v>0</v>
      </c>
    </row>
    <row r="14" spans="1:18" ht="19.5" customHeight="1" x14ac:dyDescent="0.2">
      <c r="A14" s="367" t="s">
        <v>208</v>
      </c>
      <c r="B14" s="415">
        <v>0</v>
      </c>
      <c r="C14" s="438">
        <f>ROUND(C13*B14,0)</f>
        <v>0</v>
      </c>
      <c r="D14" s="439">
        <v>0</v>
      </c>
      <c r="E14" s="438">
        <f>ROUND(E13*B14,0)</f>
        <v>0</v>
      </c>
      <c r="F14" s="439">
        <v>0</v>
      </c>
      <c r="G14" s="438">
        <f>ROUND(G13*B14,0)</f>
        <v>0</v>
      </c>
      <c r="H14" s="439">
        <v>0</v>
      </c>
      <c r="I14" s="438">
        <f>ROUND(I13*B14,0)</f>
        <v>0</v>
      </c>
      <c r="J14" s="439">
        <v>0</v>
      </c>
      <c r="K14" s="438">
        <f>ROUND(K13*B14,0)</f>
        <v>0</v>
      </c>
      <c r="L14" s="439">
        <v>0</v>
      </c>
      <c r="M14" s="438">
        <f>ROUND(M13*B14,0)</f>
        <v>0</v>
      </c>
      <c r="N14" s="439">
        <v>0</v>
      </c>
      <c r="O14" s="438">
        <f>ROUND(O13*B14,0)</f>
        <v>0</v>
      </c>
      <c r="P14" s="439">
        <v>0</v>
      </c>
      <c r="Q14" s="438">
        <f>ROUND(Q13*B14,0)</f>
        <v>0</v>
      </c>
      <c r="R14" s="439">
        <v>0</v>
      </c>
    </row>
    <row r="15" spans="1:18" ht="19.5" customHeight="1" x14ac:dyDescent="0.2">
      <c r="A15" s="365" t="s">
        <v>209</v>
      </c>
      <c r="B15" s="416"/>
      <c r="C15" s="440">
        <f>ROUND(C14+C13,0)</f>
        <v>0</v>
      </c>
      <c r="D15" s="441">
        <v>0</v>
      </c>
      <c r="E15" s="440">
        <f>ROUND(E14+E13,0)</f>
        <v>0</v>
      </c>
      <c r="F15" s="441">
        <v>0</v>
      </c>
      <c r="G15" s="440">
        <f>ROUND(G14+G13,0)</f>
        <v>0</v>
      </c>
      <c r="H15" s="441">
        <v>0</v>
      </c>
      <c r="I15" s="440">
        <f>ROUND(I14+I13,0)</f>
        <v>0</v>
      </c>
      <c r="J15" s="441">
        <v>0</v>
      </c>
      <c r="K15" s="440">
        <f>ROUND(K14+K13,0)</f>
        <v>0</v>
      </c>
      <c r="L15" s="441">
        <v>0</v>
      </c>
      <c r="M15" s="440">
        <f>ROUND(M14+M13,0)</f>
        <v>0</v>
      </c>
      <c r="N15" s="441">
        <v>0</v>
      </c>
      <c r="O15" s="440">
        <f>ROUND(O14+O13,0)</f>
        <v>0</v>
      </c>
      <c r="P15" s="441">
        <v>0</v>
      </c>
      <c r="Q15" s="440">
        <f>ROUND(Q14+Q13,0)</f>
        <v>0</v>
      </c>
      <c r="R15" s="441">
        <v>0</v>
      </c>
    </row>
    <row r="16" spans="1:18" ht="19.5" customHeight="1" x14ac:dyDescent="0.2">
      <c r="A16" s="367" t="s">
        <v>210</v>
      </c>
      <c r="B16" s="415">
        <v>0</v>
      </c>
      <c r="C16" s="438">
        <f>ROUND(C15*B16,0)</f>
        <v>0</v>
      </c>
      <c r="D16" s="439">
        <v>0</v>
      </c>
      <c r="E16" s="438">
        <f>ROUND(E15*B16,0)</f>
        <v>0</v>
      </c>
      <c r="F16" s="439">
        <v>0</v>
      </c>
      <c r="G16" s="438">
        <f>ROUND(G15*B16,0)</f>
        <v>0</v>
      </c>
      <c r="H16" s="439">
        <v>0</v>
      </c>
      <c r="I16" s="438">
        <f>ROUND(I15*B16,0)</f>
        <v>0</v>
      </c>
      <c r="J16" s="439">
        <v>0</v>
      </c>
      <c r="K16" s="438">
        <f>ROUND(K15*B16,0)</f>
        <v>0</v>
      </c>
      <c r="L16" s="439">
        <v>0</v>
      </c>
      <c r="M16" s="438">
        <f>ROUND(M15*B16,0)</f>
        <v>0</v>
      </c>
      <c r="N16" s="439">
        <v>0</v>
      </c>
      <c r="O16" s="438">
        <f>ROUND(O15*B16,0)</f>
        <v>0</v>
      </c>
      <c r="P16" s="439">
        <v>0</v>
      </c>
      <c r="Q16" s="438">
        <f>ROUND(Q15*B16,0)</f>
        <v>0</v>
      </c>
      <c r="R16" s="439">
        <v>0</v>
      </c>
    </row>
    <row r="17" spans="1:20" ht="19.5" customHeight="1" x14ac:dyDescent="0.2">
      <c r="A17" s="365" t="s">
        <v>211</v>
      </c>
      <c r="B17" s="416"/>
      <c r="C17" s="440">
        <v>0</v>
      </c>
      <c r="D17" s="441">
        <f>ROUND(D12,0)</f>
        <v>0</v>
      </c>
      <c r="E17" s="440">
        <v>0</v>
      </c>
      <c r="F17" s="441">
        <f>ROUND(F12,0)</f>
        <v>0</v>
      </c>
      <c r="G17" s="440">
        <v>0</v>
      </c>
      <c r="H17" s="441">
        <f>ROUND(H12,0)</f>
        <v>0</v>
      </c>
      <c r="I17" s="440">
        <v>0</v>
      </c>
      <c r="J17" s="441">
        <f>ROUND(J12,0)</f>
        <v>0</v>
      </c>
      <c r="K17" s="440">
        <v>0</v>
      </c>
      <c r="L17" s="441">
        <f>ROUND(L12,0)</f>
        <v>0</v>
      </c>
      <c r="M17" s="440">
        <v>0</v>
      </c>
      <c r="N17" s="441">
        <f>ROUND(N12,0)</f>
        <v>0</v>
      </c>
      <c r="O17" s="440">
        <v>0</v>
      </c>
      <c r="P17" s="441">
        <f>ROUND(P12,0)</f>
        <v>0</v>
      </c>
      <c r="Q17" s="440">
        <v>0</v>
      </c>
      <c r="R17" s="441">
        <f>ROUND(R12,0)</f>
        <v>0</v>
      </c>
    </row>
    <row r="18" spans="1:20" ht="19.5" customHeight="1" x14ac:dyDescent="0.2">
      <c r="A18" s="367" t="s">
        <v>212</v>
      </c>
      <c r="B18" s="415">
        <v>0</v>
      </c>
      <c r="C18" s="438">
        <v>0</v>
      </c>
      <c r="D18" s="439">
        <f>ROUND(D17*B18,0)</f>
        <v>0</v>
      </c>
      <c r="E18" s="438">
        <v>0</v>
      </c>
      <c r="F18" s="439">
        <f>ROUND(F17*B18,0)</f>
        <v>0</v>
      </c>
      <c r="G18" s="438">
        <v>0</v>
      </c>
      <c r="H18" s="439">
        <f>ROUND(H17*B18,0)</f>
        <v>0</v>
      </c>
      <c r="I18" s="438">
        <v>0</v>
      </c>
      <c r="J18" s="439">
        <f>ROUND(J17*B18,0)</f>
        <v>0</v>
      </c>
      <c r="K18" s="438">
        <v>0</v>
      </c>
      <c r="L18" s="439">
        <f>ROUND(L17*B18,0)</f>
        <v>0</v>
      </c>
      <c r="M18" s="438">
        <v>0</v>
      </c>
      <c r="N18" s="439">
        <f>ROUND(N17*B18,0)</f>
        <v>0</v>
      </c>
      <c r="O18" s="438">
        <v>0</v>
      </c>
      <c r="P18" s="439">
        <f>ROUND(P17*B18,0)</f>
        <v>0</v>
      </c>
      <c r="Q18" s="438">
        <v>0</v>
      </c>
      <c r="R18" s="439">
        <f>ROUND(R17*B18,0)</f>
        <v>0</v>
      </c>
    </row>
    <row r="19" spans="1:20" ht="19.5" customHeight="1" x14ac:dyDescent="0.2">
      <c r="A19" s="365" t="s">
        <v>213</v>
      </c>
      <c r="B19" s="416"/>
      <c r="C19" s="442">
        <f>ROUND(C16+C15+D17+D18,0)</f>
        <v>0</v>
      </c>
      <c r="D19" s="443"/>
      <c r="E19" s="442">
        <f>ROUND(E16+E15+F17+F18,0)</f>
        <v>0</v>
      </c>
      <c r="F19" s="443"/>
      <c r="G19" s="442">
        <f>ROUND(G16+G15+H17+H18,0)</f>
        <v>0</v>
      </c>
      <c r="H19" s="443"/>
      <c r="I19" s="442">
        <f>ROUND(I16+I15+J17+J18,0)</f>
        <v>0</v>
      </c>
      <c r="J19" s="443"/>
      <c r="K19" s="442">
        <f>ROUND(K16+K15+L17+L18,0)</f>
        <v>0</v>
      </c>
      <c r="L19" s="443"/>
      <c r="M19" s="442">
        <f>ROUND(M16+M15+N17+N18,0)</f>
        <v>0</v>
      </c>
      <c r="N19" s="443"/>
      <c r="O19" s="442">
        <f>ROUND(O16+O15+P17+P18,0)</f>
        <v>0</v>
      </c>
      <c r="P19" s="443"/>
      <c r="Q19" s="442">
        <f>ROUND(Q16+Q15+R17+R18,0)</f>
        <v>0</v>
      </c>
      <c r="R19" s="443"/>
      <c r="T19" s="254"/>
    </row>
    <row r="20" spans="1:20" ht="19.5" customHeight="1" x14ac:dyDescent="0.2">
      <c r="A20" s="367" t="s">
        <v>214</v>
      </c>
      <c r="B20" s="415">
        <v>0.05</v>
      </c>
      <c r="C20" s="444">
        <f>ROUND(C19*B20,0)</f>
        <v>0</v>
      </c>
      <c r="D20" s="445"/>
      <c r="E20" s="444">
        <f>ROUND(E19*B20,0)</f>
        <v>0</v>
      </c>
      <c r="F20" s="445"/>
      <c r="G20" s="444">
        <f>ROUND(G19*B20,0)</f>
        <v>0</v>
      </c>
      <c r="H20" s="445"/>
      <c r="I20" s="444">
        <f>ROUND(I19*B20,0)</f>
        <v>0</v>
      </c>
      <c r="J20" s="445"/>
      <c r="K20" s="444">
        <f>ROUND(K19*B20,0)</f>
        <v>0</v>
      </c>
      <c r="L20" s="445"/>
      <c r="M20" s="444">
        <f>ROUND(M19*B20,0)</f>
        <v>0</v>
      </c>
      <c r="N20" s="445"/>
      <c r="O20" s="444">
        <f>ROUND(O19*B20,0)</f>
        <v>0</v>
      </c>
      <c r="P20" s="445"/>
      <c r="Q20" s="444">
        <f>ROUND(Q19*B20,0)</f>
        <v>0</v>
      </c>
      <c r="R20" s="445"/>
      <c r="T20" s="254"/>
    </row>
    <row r="21" spans="1:20" ht="19.5" customHeight="1" x14ac:dyDescent="0.2">
      <c r="A21" s="365" t="s">
        <v>215</v>
      </c>
      <c r="B21" s="416"/>
      <c r="C21" s="446"/>
      <c r="D21" s="447"/>
      <c r="E21" s="446"/>
      <c r="F21" s="447"/>
      <c r="G21" s="446"/>
      <c r="H21" s="447"/>
      <c r="I21" s="446"/>
      <c r="J21" s="447"/>
      <c r="K21" s="446"/>
      <c r="L21" s="447"/>
      <c r="M21" s="446"/>
      <c r="N21" s="447"/>
      <c r="O21" s="446"/>
      <c r="P21" s="447"/>
      <c r="Q21" s="446"/>
      <c r="R21" s="447"/>
      <c r="T21" s="254"/>
    </row>
    <row r="22" spans="1:20" ht="19.5" customHeight="1" x14ac:dyDescent="0.2">
      <c r="A22" s="365" t="s">
        <v>216</v>
      </c>
      <c r="B22" s="416"/>
      <c r="C22" s="442">
        <f>ROUND(C21+C19+C20+D21,0)</f>
        <v>0</v>
      </c>
      <c r="D22" s="443"/>
      <c r="E22" s="442">
        <f>ROUND(E21+E19+E20+F21,0)</f>
        <v>0</v>
      </c>
      <c r="F22" s="443"/>
      <c r="G22" s="442">
        <f>ROUND(G21+G19+G20+H21,0)</f>
        <v>0</v>
      </c>
      <c r="H22" s="443"/>
      <c r="I22" s="442">
        <f>ROUND(I21+I19+I20+J21,0)</f>
        <v>0</v>
      </c>
      <c r="J22" s="443"/>
      <c r="K22" s="442">
        <f>ROUND(K21+K19+K20+L21,0)</f>
        <v>0</v>
      </c>
      <c r="L22" s="443"/>
      <c r="M22" s="442">
        <f>ROUND(M21+M19+M20+N21,0)</f>
        <v>0</v>
      </c>
      <c r="N22" s="443"/>
      <c r="O22" s="442">
        <f>ROUND(O21+O19+O20+P21,0)</f>
        <v>0</v>
      </c>
      <c r="P22" s="443"/>
      <c r="Q22" s="442">
        <f>ROUND(Q21+Q19+Q20+R21,0)</f>
        <v>0</v>
      </c>
      <c r="R22" s="443"/>
      <c r="T22" s="254"/>
    </row>
    <row r="23" spans="1:20" ht="19.5" customHeight="1" x14ac:dyDescent="0.2">
      <c r="A23" s="367" t="s">
        <v>217</v>
      </c>
      <c r="B23" s="415">
        <v>0.27</v>
      </c>
      <c r="C23" s="442">
        <f>ROUND(C22*B23,0)</f>
        <v>0</v>
      </c>
      <c r="D23" s="443"/>
      <c r="E23" s="442">
        <f>ROUND(E22*B23,0)</f>
        <v>0</v>
      </c>
      <c r="F23" s="443"/>
      <c r="G23" s="442">
        <f>ROUND(G22*B23,0)</f>
        <v>0</v>
      </c>
      <c r="H23" s="443"/>
      <c r="I23" s="442">
        <f>ROUND(I22*B23,0)</f>
        <v>0</v>
      </c>
      <c r="J23" s="443"/>
      <c r="K23" s="442">
        <f>ROUND(K22*B23,0)</f>
        <v>0</v>
      </c>
      <c r="L23" s="443"/>
      <c r="M23" s="442">
        <f>ROUND(M22*B23,0)</f>
        <v>0</v>
      </c>
      <c r="N23" s="443"/>
      <c r="O23" s="442">
        <f>ROUND(O22*B23,0)</f>
        <v>0</v>
      </c>
      <c r="P23" s="443"/>
      <c r="Q23" s="442">
        <f>ROUND(Q22*B23,0)</f>
        <v>0</v>
      </c>
      <c r="R23" s="443"/>
      <c r="T23" s="254"/>
    </row>
    <row r="24" spans="1:20" ht="19.5" customHeight="1" thickBot="1" x14ac:dyDescent="0.25">
      <c r="A24" s="368" t="s">
        <v>218</v>
      </c>
      <c r="B24" s="369"/>
      <c r="C24" s="448">
        <f>ROUND(C23+C22,0)</f>
        <v>0</v>
      </c>
      <c r="D24" s="449"/>
      <c r="E24" s="448">
        <f>ROUND(E23+E22,0)</f>
        <v>0</v>
      </c>
      <c r="F24" s="449"/>
      <c r="G24" s="448">
        <f>ROUND(G23+G22,0)</f>
        <v>0</v>
      </c>
      <c r="H24" s="449"/>
      <c r="I24" s="448">
        <f>ROUND(I23+I22,0)</f>
        <v>0</v>
      </c>
      <c r="J24" s="449"/>
      <c r="K24" s="448">
        <f>ROUND(K23+K22,0)</f>
        <v>0</v>
      </c>
      <c r="L24" s="449"/>
      <c r="M24" s="448">
        <f>ROUND(M23+M22,0)</f>
        <v>0</v>
      </c>
      <c r="N24" s="449"/>
      <c r="O24" s="448">
        <f>ROUND(O23+O22,0)</f>
        <v>0</v>
      </c>
      <c r="P24" s="449"/>
      <c r="Q24" s="448">
        <f>ROUND(Q23+Q22,0)</f>
        <v>0</v>
      </c>
      <c r="R24" s="449"/>
      <c r="T24" s="254"/>
    </row>
    <row r="25" spans="1:20" ht="19.5" customHeight="1" thickBot="1" x14ac:dyDescent="0.25">
      <c r="A25" s="255"/>
      <c r="B25" s="255"/>
      <c r="C25" s="359"/>
      <c r="D25" s="359"/>
      <c r="E25" s="359"/>
      <c r="F25" s="359"/>
      <c r="G25" s="359"/>
      <c r="H25" s="359"/>
      <c r="I25" s="359"/>
      <c r="J25" s="359"/>
      <c r="K25" s="359"/>
      <c r="L25" s="359"/>
      <c r="M25" s="359"/>
      <c r="N25" s="359"/>
      <c r="O25" s="359"/>
      <c r="P25" s="359"/>
      <c r="Q25" s="359"/>
      <c r="R25" s="359"/>
      <c r="T25" s="254"/>
    </row>
    <row r="26" spans="1:20" ht="19.5" customHeight="1" x14ac:dyDescent="0.2">
      <c r="A26" s="396" t="s">
        <v>653</v>
      </c>
      <c r="B26" s="397"/>
      <c r="C26" s="397"/>
      <c r="D26" s="397"/>
      <c r="E26" s="398"/>
    </row>
    <row r="27" spans="1:20" ht="19.5" customHeight="1" x14ac:dyDescent="0.2">
      <c r="A27" s="257" t="s">
        <v>213</v>
      </c>
      <c r="B27" s="259"/>
      <c r="C27" s="407">
        <f>SUM(C19:R19)</f>
        <v>0</v>
      </c>
      <c r="D27" s="407"/>
      <c r="E27" s="408"/>
      <c r="F27" s="360"/>
      <c r="G27" s="360"/>
      <c r="H27" s="360"/>
      <c r="I27" s="360"/>
      <c r="J27" s="360"/>
      <c r="K27" s="360"/>
      <c r="L27" s="360"/>
      <c r="M27" s="360"/>
      <c r="N27" s="360"/>
      <c r="O27" s="360"/>
      <c r="P27" s="360"/>
      <c r="Q27" s="360"/>
      <c r="R27" s="360"/>
    </row>
    <row r="28" spans="1:20" ht="19.5" customHeight="1" x14ac:dyDescent="0.2">
      <c r="A28" s="258" t="s">
        <v>214</v>
      </c>
      <c r="B28" s="256">
        <v>0.05</v>
      </c>
      <c r="C28" s="409">
        <f>ROUND(C27*B28,0)</f>
        <v>0</v>
      </c>
      <c r="D28" s="409"/>
      <c r="E28" s="410"/>
    </row>
    <row r="29" spans="1:20" ht="19.5" customHeight="1" x14ac:dyDescent="0.2">
      <c r="A29" s="257" t="s">
        <v>216</v>
      </c>
      <c r="B29" s="260"/>
      <c r="C29" s="409">
        <f>SUM(C27:E28)</f>
        <v>0</v>
      </c>
      <c r="D29" s="409"/>
      <c r="E29" s="410"/>
    </row>
    <row r="30" spans="1:20" ht="19.5" customHeight="1" thickBot="1" x14ac:dyDescent="0.25">
      <c r="A30" s="261" t="s">
        <v>217</v>
      </c>
      <c r="B30" s="262">
        <v>0.27</v>
      </c>
      <c r="C30" s="411">
        <f>ROUND(C29*B30,0)</f>
        <v>0</v>
      </c>
      <c r="D30" s="411"/>
      <c r="E30" s="412"/>
    </row>
    <row r="31" spans="1:20" ht="19.5" customHeight="1" thickBot="1" x14ac:dyDescent="0.25">
      <c r="A31" s="263" t="s">
        <v>218</v>
      </c>
      <c r="B31" s="264"/>
      <c r="C31" s="413">
        <f>SUM(C29:E30)</f>
        <v>0</v>
      </c>
      <c r="D31" s="413"/>
      <c r="E31" s="414"/>
    </row>
    <row r="32" spans="1:20" ht="19.5" customHeight="1" x14ac:dyDescent="0.2">
      <c r="P32" s="358" t="s">
        <v>683</v>
      </c>
      <c r="Q32" s="355">
        <v>43063</v>
      </c>
    </row>
  </sheetData>
  <mergeCells count="59">
    <mergeCell ref="A26:E26"/>
    <mergeCell ref="A8:B8"/>
    <mergeCell ref="C27:E27"/>
    <mergeCell ref="C28:E28"/>
    <mergeCell ref="C29:E29"/>
    <mergeCell ref="E19:F19"/>
    <mergeCell ref="E20:F20"/>
    <mergeCell ref="E22:F22"/>
    <mergeCell ref="E23:F23"/>
    <mergeCell ref="E24:F24"/>
    <mergeCell ref="C30:E30"/>
    <mergeCell ref="C31:E31"/>
    <mergeCell ref="Q19:R19"/>
    <mergeCell ref="Q20:R20"/>
    <mergeCell ref="Q22:R22"/>
    <mergeCell ref="Q23:R23"/>
    <mergeCell ref="Q24:R24"/>
    <mergeCell ref="O19:P19"/>
    <mergeCell ref="O20:P20"/>
    <mergeCell ref="O22:P22"/>
    <mergeCell ref="O23:P23"/>
    <mergeCell ref="O24:P24"/>
    <mergeCell ref="M19:N19"/>
    <mergeCell ref="M20:N20"/>
    <mergeCell ref="M22:N22"/>
    <mergeCell ref="M23:N23"/>
    <mergeCell ref="M24:N24"/>
    <mergeCell ref="K19:L19"/>
    <mergeCell ref="K20:L20"/>
    <mergeCell ref="K22:L22"/>
    <mergeCell ref="K23:L23"/>
    <mergeCell ref="K24:L24"/>
    <mergeCell ref="G24:H24"/>
    <mergeCell ref="I19:J19"/>
    <mergeCell ref="I20:J20"/>
    <mergeCell ref="I22:J22"/>
    <mergeCell ref="I23:J23"/>
    <mergeCell ref="I24:J24"/>
    <mergeCell ref="Q8:R8"/>
    <mergeCell ref="G19:H19"/>
    <mergeCell ref="G20:H20"/>
    <mergeCell ref="G22:H22"/>
    <mergeCell ref="G23:H23"/>
    <mergeCell ref="A1:R1"/>
    <mergeCell ref="A2:R2"/>
    <mergeCell ref="A6:R6"/>
    <mergeCell ref="C24:D24"/>
    <mergeCell ref="C19:D19"/>
    <mergeCell ref="C20:D20"/>
    <mergeCell ref="C22:D22"/>
    <mergeCell ref="C23:D23"/>
    <mergeCell ref="A7:Q7"/>
    <mergeCell ref="C8:D8"/>
    <mergeCell ref="E8:F8"/>
    <mergeCell ref="G8:H8"/>
    <mergeCell ref="I8:J8"/>
    <mergeCell ref="K8:L8"/>
    <mergeCell ref="M8:N8"/>
    <mergeCell ref="O8:P8"/>
  </mergeCells>
  <printOptions horizontalCentered="1"/>
  <pageMargins left="0.70866141732283472" right="0.70866141732283472" top="0.74803149606299213" bottom="0.74803149606299213" header="0.31496062992125984" footer="0.31496062992125984"/>
  <pageSetup paperSize="8" scale="85" orientation="landscape" r:id="rId1"/>
  <headerFooter>
    <oddHeader>&amp;C&amp;A</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
  <sheetViews>
    <sheetView workbookViewId="0">
      <selection activeCell="P10" sqref="P10"/>
    </sheetView>
  </sheetViews>
  <sheetFormatPr defaultRowHeight="12.75" x14ac:dyDescent="0.2"/>
  <cols>
    <col min="1" max="2" width="9.140625" style="12"/>
    <col min="3" max="3" width="45.7109375" style="18" customWidth="1"/>
    <col min="4" max="6" width="9.140625" style="12"/>
    <col min="7" max="10" width="9.140625" style="427"/>
    <col min="11" max="16384" width="9.140625" style="12"/>
  </cols>
  <sheetData>
    <row r="1" spans="1:12" ht="25.5" x14ac:dyDescent="0.2">
      <c r="A1" s="11" t="s">
        <v>0</v>
      </c>
      <c r="B1" s="11" t="s">
        <v>6</v>
      </c>
      <c r="C1" s="10" t="s">
        <v>7</v>
      </c>
      <c r="D1" s="11" t="s">
        <v>8</v>
      </c>
      <c r="E1" s="11" t="s">
        <v>9</v>
      </c>
      <c r="F1" s="11" t="s">
        <v>10</v>
      </c>
      <c r="G1" s="422" t="s">
        <v>11</v>
      </c>
      <c r="H1" s="422" t="s">
        <v>12</v>
      </c>
      <c r="I1" s="422" t="s">
        <v>13</v>
      </c>
      <c r="J1" s="422" t="s">
        <v>14</v>
      </c>
      <c r="K1" s="11" t="s">
        <v>15</v>
      </c>
      <c r="L1" s="11" t="s">
        <v>16</v>
      </c>
    </row>
    <row r="2" spans="1:12" ht="54" customHeight="1" x14ac:dyDescent="0.2">
      <c r="A2" s="13">
        <v>1</v>
      </c>
      <c r="B2" s="14" t="s">
        <v>225</v>
      </c>
      <c r="C2" s="16" t="s">
        <v>226</v>
      </c>
      <c r="D2" s="14">
        <v>6</v>
      </c>
      <c r="E2" s="13" t="s">
        <v>227</v>
      </c>
      <c r="F2" s="13">
        <v>3.22</v>
      </c>
      <c r="G2" s="423">
        <v>0</v>
      </c>
      <c r="H2" s="423">
        <v>0</v>
      </c>
      <c r="I2" s="424">
        <f>D2*G2</f>
        <v>0</v>
      </c>
      <c r="J2" s="424">
        <f>D2*H2</f>
        <v>0</v>
      </c>
      <c r="K2" s="13" t="s">
        <v>20</v>
      </c>
      <c r="L2" s="13" t="s">
        <v>228</v>
      </c>
    </row>
    <row r="3" spans="1:12" ht="58.5" customHeight="1" x14ac:dyDescent="0.2">
      <c r="A3" s="13">
        <v>2</v>
      </c>
      <c r="B3" s="14" t="s">
        <v>229</v>
      </c>
      <c r="C3" s="16" t="s">
        <v>230</v>
      </c>
      <c r="D3" s="14">
        <v>5.5</v>
      </c>
      <c r="E3" s="13" t="s">
        <v>227</v>
      </c>
      <c r="F3" s="13">
        <v>0.9</v>
      </c>
      <c r="G3" s="423">
        <v>0</v>
      </c>
      <c r="H3" s="423">
        <v>0</v>
      </c>
      <c r="I3" s="424">
        <f t="shared" ref="I3:I6" si="0">D3*G3</f>
        <v>0</v>
      </c>
      <c r="J3" s="424">
        <f t="shared" ref="J3:J6" si="1">D3*H3</f>
        <v>0</v>
      </c>
      <c r="K3" s="13" t="s">
        <v>20</v>
      </c>
      <c r="L3" s="13" t="s">
        <v>231</v>
      </c>
    </row>
    <row r="4" spans="1:12" ht="54" customHeight="1" x14ac:dyDescent="0.2">
      <c r="A4" s="13">
        <v>3</v>
      </c>
      <c r="B4" s="14" t="s">
        <v>232</v>
      </c>
      <c r="C4" s="16" t="s">
        <v>233</v>
      </c>
      <c r="D4" s="14">
        <v>0.5</v>
      </c>
      <c r="E4" s="13" t="s">
        <v>227</v>
      </c>
      <c r="F4" s="13">
        <v>0.2</v>
      </c>
      <c r="G4" s="423">
        <v>0</v>
      </c>
      <c r="H4" s="423">
        <v>0</v>
      </c>
      <c r="I4" s="424">
        <f t="shared" si="0"/>
        <v>0</v>
      </c>
      <c r="J4" s="424">
        <f t="shared" si="1"/>
        <v>0</v>
      </c>
      <c r="K4" s="13" t="s">
        <v>20</v>
      </c>
      <c r="L4" s="13" t="s">
        <v>234</v>
      </c>
    </row>
    <row r="5" spans="1:12" ht="29.25" customHeight="1" x14ac:dyDescent="0.2">
      <c r="A5" s="13">
        <v>4</v>
      </c>
      <c r="B5" s="14" t="s">
        <v>235</v>
      </c>
      <c r="C5" s="16" t="s">
        <v>236</v>
      </c>
      <c r="D5" s="14">
        <v>6</v>
      </c>
      <c r="E5" s="13" t="s">
        <v>227</v>
      </c>
      <c r="F5" s="13">
        <v>0.78</v>
      </c>
      <c r="G5" s="423">
        <v>0</v>
      </c>
      <c r="H5" s="423">
        <v>0</v>
      </c>
      <c r="I5" s="424">
        <f t="shared" si="0"/>
        <v>0</v>
      </c>
      <c r="J5" s="424">
        <f t="shared" si="1"/>
        <v>0</v>
      </c>
      <c r="K5" s="13" t="s">
        <v>20</v>
      </c>
      <c r="L5" s="13" t="s">
        <v>237</v>
      </c>
    </row>
    <row r="6" spans="1:12" ht="36" customHeight="1" x14ac:dyDescent="0.2">
      <c r="A6" s="13">
        <v>5</v>
      </c>
      <c r="B6" s="14" t="s">
        <v>238</v>
      </c>
      <c r="C6" s="16" t="s">
        <v>239</v>
      </c>
      <c r="D6" s="14">
        <v>1</v>
      </c>
      <c r="E6" s="13" t="s">
        <v>66</v>
      </c>
      <c r="F6" s="13">
        <v>0</v>
      </c>
      <c r="G6" s="423">
        <v>0</v>
      </c>
      <c r="H6" s="423">
        <v>0</v>
      </c>
      <c r="I6" s="424">
        <f t="shared" si="0"/>
        <v>0</v>
      </c>
      <c r="J6" s="424">
        <f t="shared" si="1"/>
        <v>0</v>
      </c>
      <c r="K6" s="13" t="s">
        <v>20</v>
      </c>
      <c r="L6" s="13" t="s">
        <v>240</v>
      </c>
    </row>
    <row r="7" spans="1:12" ht="23.25" customHeight="1" x14ac:dyDescent="0.2">
      <c r="A7" s="15"/>
      <c r="B7" s="15"/>
      <c r="C7" s="17" t="s">
        <v>22</v>
      </c>
      <c r="D7" s="15"/>
      <c r="E7" s="15"/>
      <c r="F7" s="15"/>
      <c r="G7" s="425"/>
      <c r="H7" s="425"/>
      <c r="I7" s="426">
        <f>SUM(I2:I6)</f>
        <v>0</v>
      </c>
      <c r="J7" s="426">
        <f>SUM(J2:J6)</f>
        <v>0</v>
      </c>
      <c r="K7" s="15"/>
      <c r="L7" s="15"/>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
  <sheetViews>
    <sheetView workbookViewId="0">
      <selection activeCell="N24" sqref="N24"/>
    </sheetView>
  </sheetViews>
  <sheetFormatPr defaultRowHeight="12.75" x14ac:dyDescent="0.2"/>
  <cols>
    <col min="3" max="3" width="35" customWidth="1"/>
    <col min="7" max="10" width="9.140625" style="377"/>
    <col min="11" max="11" width="21.42578125" customWidth="1"/>
    <col min="12" max="12" width="13.7109375" customWidth="1"/>
  </cols>
  <sheetData>
    <row r="1" spans="1:12" ht="25.5" x14ac:dyDescent="0.2">
      <c r="A1" s="28" t="s">
        <v>0</v>
      </c>
      <c r="B1" s="28" t="s">
        <v>6</v>
      </c>
      <c r="C1" s="28" t="s">
        <v>7</v>
      </c>
      <c r="D1" s="29" t="s">
        <v>8</v>
      </c>
      <c r="E1" s="29" t="s">
        <v>9</v>
      </c>
      <c r="F1" s="29" t="s">
        <v>10</v>
      </c>
      <c r="G1" s="383" t="s">
        <v>11</v>
      </c>
      <c r="H1" s="383" t="s">
        <v>12</v>
      </c>
      <c r="I1" s="383" t="s">
        <v>13</v>
      </c>
      <c r="J1" s="383" t="s">
        <v>14</v>
      </c>
      <c r="K1" s="29" t="s">
        <v>15</v>
      </c>
      <c r="L1" s="29" t="s">
        <v>16</v>
      </c>
    </row>
    <row r="2" spans="1:12" ht="32.25" customHeight="1" x14ac:dyDescent="0.2">
      <c r="A2" s="30">
        <v>1</v>
      </c>
      <c r="B2" s="31" t="s">
        <v>241</v>
      </c>
      <c r="C2" s="30" t="s">
        <v>242</v>
      </c>
      <c r="D2" s="31">
        <v>75</v>
      </c>
      <c r="E2" s="30" t="s">
        <v>19</v>
      </c>
      <c r="F2" s="30">
        <v>0.06</v>
      </c>
      <c r="G2" s="384">
        <v>0</v>
      </c>
      <c r="H2" s="384">
        <v>0</v>
      </c>
      <c r="I2" s="385">
        <f>D2*G2</f>
        <v>0</v>
      </c>
      <c r="J2" s="385">
        <f>D2*H2</f>
        <v>0</v>
      </c>
      <c r="K2" s="32" t="s">
        <v>20</v>
      </c>
      <c r="L2" s="32" t="s">
        <v>243</v>
      </c>
    </row>
    <row r="3" spans="1:12" ht="19.5" customHeight="1" x14ac:dyDescent="0.2">
      <c r="A3" s="33"/>
      <c r="B3" s="33"/>
      <c r="C3" s="33" t="s">
        <v>22</v>
      </c>
      <c r="D3" s="33"/>
      <c r="E3" s="33"/>
      <c r="F3" s="33"/>
      <c r="G3" s="386"/>
      <c r="H3" s="386"/>
      <c r="I3" s="387">
        <v>0</v>
      </c>
      <c r="J3" s="387">
        <f>SUM(J2)</f>
        <v>0</v>
      </c>
      <c r="K3" s="33"/>
      <c r="L3" s="33"/>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
  <sheetViews>
    <sheetView workbookViewId="0">
      <selection activeCell="N25" sqref="N25"/>
    </sheetView>
  </sheetViews>
  <sheetFormatPr defaultRowHeight="12.75" x14ac:dyDescent="0.2"/>
  <cols>
    <col min="3" max="3" width="29.85546875" customWidth="1"/>
    <col min="7" max="10" width="9.140625" style="377"/>
    <col min="11" max="11" width="14.42578125" customWidth="1"/>
    <col min="12" max="12" width="13.85546875" customWidth="1"/>
  </cols>
  <sheetData>
    <row r="1" spans="1:12" ht="25.5" x14ac:dyDescent="0.2">
      <c r="A1" s="34" t="s">
        <v>0</v>
      </c>
      <c r="B1" s="34" t="s">
        <v>6</v>
      </c>
      <c r="C1" s="34" t="s">
        <v>7</v>
      </c>
      <c r="D1" s="35" t="s">
        <v>8</v>
      </c>
      <c r="E1" s="35" t="s">
        <v>9</v>
      </c>
      <c r="F1" s="35" t="s">
        <v>10</v>
      </c>
      <c r="G1" s="383" t="s">
        <v>11</v>
      </c>
      <c r="H1" s="383" t="s">
        <v>12</v>
      </c>
      <c r="I1" s="383" t="s">
        <v>13</v>
      </c>
      <c r="J1" s="383" t="s">
        <v>14</v>
      </c>
      <c r="K1" s="35" t="s">
        <v>15</v>
      </c>
      <c r="L1" s="35" t="s">
        <v>16</v>
      </c>
    </row>
    <row r="2" spans="1:12" ht="30" customHeight="1" x14ac:dyDescent="0.2">
      <c r="A2" s="36">
        <v>1</v>
      </c>
      <c r="B2" s="37" t="s">
        <v>244</v>
      </c>
      <c r="C2" s="36" t="s">
        <v>245</v>
      </c>
      <c r="D2" s="37">
        <v>6</v>
      </c>
      <c r="E2" s="36" t="s">
        <v>246</v>
      </c>
      <c r="F2" s="36">
        <v>0.43</v>
      </c>
      <c r="G2" s="384">
        <v>0</v>
      </c>
      <c r="H2" s="384">
        <v>0</v>
      </c>
      <c r="I2" s="385">
        <f>G2*D2</f>
        <v>0</v>
      </c>
      <c r="J2" s="385">
        <f>H2*D2</f>
        <v>0</v>
      </c>
      <c r="K2" s="38" t="s">
        <v>20</v>
      </c>
      <c r="L2" s="38" t="s">
        <v>247</v>
      </c>
    </row>
    <row r="3" spans="1:12" ht="56.25" customHeight="1" x14ac:dyDescent="0.2">
      <c r="A3" s="36">
        <v>2</v>
      </c>
      <c r="B3" s="37" t="s">
        <v>248</v>
      </c>
      <c r="C3" s="36" t="s">
        <v>249</v>
      </c>
      <c r="D3" s="37">
        <v>6</v>
      </c>
      <c r="E3" s="36" t="s">
        <v>246</v>
      </c>
      <c r="F3" s="36">
        <v>1.41</v>
      </c>
      <c r="G3" s="384">
        <v>0</v>
      </c>
      <c r="H3" s="384">
        <v>0</v>
      </c>
      <c r="I3" s="385">
        <f>G3*D3</f>
        <v>0</v>
      </c>
      <c r="J3" s="385">
        <f>H3*D3</f>
        <v>0</v>
      </c>
      <c r="K3" s="38" t="s">
        <v>20</v>
      </c>
      <c r="L3" s="38" t="s">
        <v>250</v>
      </c>
    </row>
    <row r="4" spans="1:12" ht="18" customHeight="1" x14ac:dyDescent="0.2">
      <c r="A4" s="39"/>
      <c r="B4" s="39"/>
      <c r="C4" s="39" t="s">
        <v>22</v>
      </c>
      <c r="D4" s="39"/>
      <c r="E4" s="39"/>
      <c r="F4" s="39"/>
      <c r="G4" s="386"/>
      <c r="H4" s="386"/>
      <c r="I4" s="387">
        <f>SUM(I2:I3)</f>
        <v>0</v>
      </c>
      <c r="J4" s="387">
        <f>SUM(J2:J3)</f>
        <v>0</v>
      </c>
      <c r="K4" s="39"/>
      <c r="L4" s="39"/>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
  <sheetViews>
    <sheetView workbookViewId="0">
      <selection activeCell="O7" sqref="O7"/>
    </sheetView>
  </sheetViews>
  <sheetFormatPr defaultColWidth="8.5703125" defaultRowHeight="12.75" x14ac:dyDescent="0.2"/>
  <cols>
    <col min="2" max="2" width="12.28515625" customWidth="1"/>
    <col min="3" max="3" width="37.42578125" customWidth="1"/>
    <col min="7" max="8" width="8.5703125" style="377"/>
    <col min="9" max="9" width="14.28515625" style="377" customWidth="1"/>
    <col min="10" max="10" width="12.5703125" style="377" customWidth="1"/>
    <col min="11" max="11" width="13.42578125" customWidth="1"/>
    <col min="12" max="12" width="19.140625" customWidth="1"/>
  </cols>
  <sheetData>
    <row r="1" spans="1:12" ht="25.5" x14ac:dyDescent="0.2">
      <c r="A1" s="40" t="s">
        <v>0</v>
      </c>
      <c r="B1" s="40" t="s">
        <v>6</v>
      </c>
      <c r="C1" s="40" t="s">
        <v>7</v>
      </c>
      <c r="D1" s="41" t="s">
        <v>8</v>
      </c>
      <c r="E1" s="41" t="s">
        <v>9</v>
      </c>
      <c r="F1" s="41" t="s">
        <v>10</v>
      </c>
      <c r="G1" s="383" t="s">
        <v>11</v>
      </c>
      <c r="H1" s="383" t="s">
        <v>12</v>
      </c>
      <c r="I1" s="383" t="s">
        <v>13</v>
      </c>
      <c r="J1" s="383" t="s">
        <v>14</v>
      </c>
      <c r="K1" s="41" t="s">
        <v>15</v>
      </c>
      <c r="L1" s="41" t="s">
        <v>16</v>
      </c>
    </row>
    <row r="2" spans="1:12" ht="55.5" customHeight="1" x14ac:dyDescent="0.2">
      <c r="A2" s="42">
        <v>1</v>
      </c>
      <c r="B2" s="43" t="s">
        <v>52</v>
      </c>
      <c r="C2" s="42" t="s">
        <v>53</v>
      </c>
      <c r="D2" s="43">
        <v>15</v>
      </c>
      <c r="E2" s="42" t="s">
        <v>19</v>
      </c>
      <c r="F2" s="42">
        <v>0.25</v>
      </c>
      <c r="G2" s="384">
        <v>0</v>
      </c>
      <c r="H2" s="384">
        <v>0</v>
      </c>
      <c r="I2" s="385">
        <f>G2*D2</f>
        <v>0</v>
      </c>
      <c r="J2" s="385">
        <f>H2*D2</f>
        <v>0</v>
      </c>
      <c r="K2" s="44" t="s">
        <v>20</v>
      </c>
      <c r="L2" s="44" t="s">
        <v>54</v>
      </c>
    </row>
    <row r="3" spans="1:12" ht="56.25" customHeight="1" x14ac:dyDescent="0.2">
      <c r="A3" s="42">
        <v>2</v>
      </c>
      <c r="B3" s="43" t="s">
        <v>55</v>
      </c>
      <c r="C3" s="42" t="s">
        <v>56</v>
      </c>
      <c r="D3" s="43">
        <v>20</v>
      </c>
      <c r="E3" s="42" t="s">
        <v>19</v>
      </c>
      <c r="F3" s="42">
        <v>0.31</v>
      </c>
      <c r="G3" s="384">
        <v>0</v>
      </c>
      <c r="H3" s="384">
        <v>0</v>
      </c>
      <c r="I3" s="385">
        <f t="shared" ref="I3:I9" si="0">G3*D3</f>
        <v>0</v>
      </c>
      <c r="J3" s="385">
        <f t="shared" ref="J3:J9" si="1">H3*D3</f>
        <v>0</v>
      </c>
      <c r="K3" s="44" t="s">
        <v>20</v>
      </c>
      <c r="L3" s="44" t="s">
        <v>57</v>
      </c>
    </row>
    <row r="4" spans="1:12" ht="57" customHeight="1" x14ac:dyDescent="0.2">
      <c r="A4" s="42">
        <v>3</v>
      </c>
      <c r="B4" s="43" t="s">
        <v>58</v>
      </c>
      <c r="C4" s="42" t="s">
        <v>59</v>
      </c>
      <c r="D4" s="43">
        <v>20</v>
      </c>
      <c r="E4" s="42" t="s">
        <v>19</v>
      </c>
      <c r="F4" s="42">
        <v>0.38</v>
      </c>
      <c r="G4" s="384">
        <v>0</v>
      </c>
      <c r="H4" s="384">
        <v>0</v>
      </c>
      <c r="I4" s="385">
        <f t="shared" si="0"/>
        <v>0</v>
      </c>
      <c r="J4" s="385">
        <f t="shared" si="1"/>
        <v>0</v>
      </c>
      <c r="K4" s="44" t="s">
        <v>20</v>
      </c>
      <c r="L4" s="44" t="s">
        <v>60</v>
      </c>
    </row>
    <row r="5" spans="1:12" ht="71.25" customHeight="1" x14ac:dyDescent="0.2">
      <c r="A5" s="42">
        <v>4</v>
      </c>
      <c r="B5" s="43" t="s">
        <v>251</v>
      </c>
      <c r="C5" s="42" t="s">
        <v>252</v>
      </c>
      <c r="D5" s="43">
        <v>10</v>
      </c>
      <c r="E5" s="42" t="s">
        <v>19</v>
      </c>
      <c r="F5" s="42">
        <v>0.99</v>
      </c>
      <c r="G5" s="384">
        <v>0</v>
      </c>
      <c r="H5" s="384">
        <v>0</v>
      </c>
      <c r="I5" s="385">
        <f t="shared" si="0"/>
        <v>0</v>
      </c>
      <c r="J5" s="385">
        <f t="shared" si="1"/>
        <v>0</v>
      </c>
      <c r="K5" s="44" t="s">
        <v>20</v>
      </c>
      <c r="L5" s="44" t="s">
        <v>253</v>
      </c>
    </row>
    <row r="6" spans="1:12" ht="65.25" customHeight="1" x14ac:dyDescent="0.2">
      <c r="A6" s="42">
        <v>5</v>
      </c>
      <c r="B6" s="43" t="s">
        <v>254</v>
      </c>
      <c r="C6" s="42" t="s">
        <v>255</v>
      </c>
      <c r="D6" s="43">
        <v>25</v>
      </c>
      <c r="E6" s="42" t="s">
        <v>19</v>
      </c>
      <c r="F6" s="42">
        <v>3.7</v>
      </c>
      <c r="G6" s="384">
        <v>0</v>
      </c>
      <c r="H6" s="384">
        <v>0</v>
      </c>
      <c r="I6" s="385">
        <f t="shared" si="0"/>
        <v>0</v>
      </c>
      <c r="J6" s="385">
        <f t="shared" si="1"/>
        <v>0</v>
      </c>
      <c r="K6" s="44" t="s">
        <v>20</v>
      </c>
      <c r="L6" s="44" t="s">
        <v>256</v>
      </c>
    </row>
    <row r="7" spans="1:12" ht="69.75" customHeight="1" x14ac:dyDescent="0.2">
      <c r="A7" s="42">
        <v>6</v>
      </c>
      <c r="B7" s="43" t="s">
        <v>257</v>
      </c>
      <c r="C7" s="42" t="s">
        <v>258</v>
      </c>
      <c r="D7" s="43">
        <v>35</v>
      </c>
      <c r="E7" s="42" t="s">
        <v>19</v>
      </c>
      <c r="F7" s="42">
        <v>0.84</v>
      </c>
      <c r="G7" s="384">
        <v>0</v>
      </c>
      <c r="H7" s="384">
        <v>0</v>
      </c>
      <c r="I7" s="385">
        <f t="shared" si="0"/>
        <v>0</v>
      </c>
      <c r="J7" s="385">
        <f t="shared" si="1"/>
        <v>0</v>
      </c>
      <c r="K7" s="44" t="s">
        <v>20</v>
      </c>
      <c r="L7" s="44" t="s">
        <v>259</v>
      </c>
    </row>
    <row r="8" spans="1:12" ht="72.75" customHeight="1" x14ac:dyDescent="0.2">
      <c r="A8" s="42">
        <v>7</v>
      </c>
      <c r="B8" s="43" t="s">
        <v>260</v>
      </c>
      <c r="C8" s="42" t="s">
        <v>261</v>
      </c>
      <c r="D8" s="43">
        <v>10</v>
      </c>
      <c r="E8" s="42" t="s">
        <v>19</v>
      </c>
      <c r="F8" s="42">
        <v>1.92</v>
      </c>
      <c r="G8" s="384">
        <v>0</v>
      </c>
      <c r="H8" s="384">
        <v>0</v>
      </c>
      <c r="I8" s="385">
        <f t="shared" si="0"/>
        <v>0</v>
      </c>
      <c r="J8" s="385">
        <f t="shared" si="1"/>
        <v>0</v>
      </c>
      <c r="K8" s="44" t="s">
        <v>20</v>
      </c>
      <c r="L8" s="44" t="s">
        <v>262</v>
      </c>
    </row>
    <row r="9" spans="1:12" ht="69" customHeight="1" x14ac:dyDescent="0.2">
      <c r="A9" s="42">
        <v>8</v>
      </c>
      <c r="B9" s="43" t="s">
        <v>263</v>
      </c>
      <c r="C9" s="42" t="s">
        <v>264</v>
      </c>
      <c r="D9" s="43">
        <v>5</v>
      </c>
      <c r="E9" s="42" t="s">
        <v>19</v>
      </c>
      <c r="F9" s="42">
        <v>2.4900000000000002</v>
      </c>
      <c r="G9" s="384">
        <v>0</v>
      </c>
      <c r="H9" s="384">
        <v>0</v>
      </c>
      <c r="I9" s="385">
        <f t="shared" si="0"/>
        <v>0</v>
      </c>
      <c r="J9" s="385">
        <f t="shared" si="1"/>
        <v>0</v>
      </c>
      <c r="K9" s="44" t="s">
        <v>20</v>
      </c>
      <c r="L9" s="44" t="s">
        <v>265</v>
      </c>
    </row>
    <row r="10" spans="1:12" ht="19.5" customHeight="1" x14ac:dyDescent="0.2">
      <c r="A10" s="45"/>
      <c r="B10" s="45"/>
      <c r="C10" s="45" t="s">
        <v>22</v>
      </c>
      <c r="D10" s="45"/>
      <c r="E10" s="45"/>
      <c r="F10" s="45"/>
      <c r="G10" s="386"/>
      <c r="H10" s="386"/>
      <c r="I10" s="387">
        <f>SUM(I2:I9)</f>
        <v>0</v>
      </c>
      <c r="J10" s="387">
        <f>SUM(J2:J9)</f>
        <v>0</v>
      </c>
      <c r="K10" s="45"/>
      <c r="L10" s="45"/>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2"/>
  <sheetViews>
    <sheetView workbookViewId="0">
      <selection activeCell="R7" sqref="R7"/>
    </sheetView>
  </sheetViews>
  <sheetFormatPr defaultRowHeight="12.75" x14ac:dyDescent="0.2"/>
  <cols>
    <col min="1" max="1" width="5.7109375" customWidth="1"/>
    <col min="3" max="3" width="31.42578125" customWidth="1"/>
    <col min="7" max="8" width="9.140625" style="377"/>
    <col min="9" max="9" width="19.7109375" style="377" customWidth="1"/>
    <col min="10" max="10" width="14.5703125" style="377" customWidth="1"/>
    <col min="11" max="11" width="22.85546875" customWidth="1"/>
    <col min="12" max="12" width="17" customWidth="1"/>
  </cols>
  <sheetData>
    <row r="1" spans="1:12" ht="25.5" x14ac:dyDescent="0.2">
      <c r="A1" s="46" t="s">
        <v>0</v>
      </c>
      <c r="B1" s="46" t="s">
        <v>6</v>
      </c>
      <c r="C1" s="46" t="s">
        <v>7</v>
      </c>
      <c r="D1" s="47" t="s">
        <v>8</v>
      </c>
      <c r="E1" s="47" t="s">
        <v>9</v>
      </c>
      <c r="F1" s="47" t="s">
        <v>10</v>
      </c>
      <c r="G1" s="383" t="s">
        <v>11</v>
      </c>
      <c r="H1" s="383" t="s">
        <v>12</v>
      </c>
      <c r="I1" s="383" t="s">
        <v>13</v>
      </c>
      <c r="J1" s="383" t="s">
        <v>14</v>
      </c>
      <c r="K1" s="47" t="s">
        <v>15</v>
      </c>
      <c r="L1" s="47" t="s">
        <v>16</v>
      </c>
    </row>
    <row r="2" spans="1:12" ht="25.5" x14ac:dyDescent="0.2">
      <c r="A2" s="48">
        <v>1</v>
      </c>
      <c r="B2" s="49" t="s">
        <v>190</v>
      </c>
      <c r="C2" s="48" t="s">
        <v>266</v>
      </c>
      <c r="D2" s="49">
        <v>1</v>
      </c>
      <c r="E2" s="48" t="s">
        <v>66</v>
      </c>
      <c r="F2" s="48">
        <v>15</v>
      </c>
      <c r="G2" s="384">
        <v>0</v>
      </c>
      <c r="H2" s="384">
        <v>0</v>
      </c>
      <c r="I2" s="385">
        <f>G2*D2</f>
        <v>0</v>
      </c>
      <c r="J2" s="385">
        <f>H2*D2</f>
        <v>0</v>
      </c>
      <c r="K2" s="50" t="s">
        <v>192</v>
      </c>
      <c r="L2" s="50"/>
    </row>
    <row r="3" spans="1:12" ht="27" customHeight="1" x14ac:dyDescent="0.2">
      <c r="A3" s="48">
        <v>2</v>
      </c>
      <c r="B3" s="49" t="s">
        <v>196</v>
      </c>
      <c r="C3" s="48" t="s">
        <v>267</v>
      </c>
      <c r="D3" s="49">
        <v>1</v>
      </c>
      <c r="E3" s="48" t="s">
        <v>66</v>
      </c>
      <c r="F3" s="48">
        <v>15</v>
      </c>
      <c r="G3" s="384">
        <v>0</v>
      </c>
      <c r="H3" s="384">
        <v>0</v>
      </c>
      <c r="I3" s="385">
        <f t="shared" ref="I3:I11" si="0">G3*D3</f>
        <v>0</v>
      </c>
      <c r="J3" s="385">
        <f t="shared" ref="J3:J11" si="1">H3*D3</f>
        <v>0</v>
      </c>
      <c r="K3" s="50" t="s">
        <v>192</v>
      </c>
      <c r="L3" s="50"/>
    </row>
    <row r="4" spans="1:12" ht="35.25" customHeight="1" x14ac:dyDescent="0.2">
      <c r="A4" s="48">
        <v>3</v>
      </c>
      <c r="B4" s="49" t="s">
        <v>268</v>
      </c>
      <c r="C4" s="48" t="s">
        <v>269</v>
      </c>
      <c r="D4" s="49">
        <v>15</v>
      </c>
      <c r="E4" s="48" t="s">
        <v>66</v>
      </c>
      <c r="F4" s="48">
        <v>0.44</v>
      </c>
      <c r="G4" s="384">
        <v>0</v>
      </c>
      <c r="H4" s="384">
        <v>0</v>
      </c>
      <c r="I4" s="385">
        <f t="shared" si="0"/>
        <v>0</v>
      </c>
      <c r="J4" s="385">
        <f t="shared" si="1"/>
        <v>0</v>
      </c>
      <c r="K4" s="50" t="s">
        <v>20</v>
      </c>
      <c r="L4" s="50" t="s">
        <v>270</v>
      </c>
    </row>
    <row r="5" spans="1:12" ht="96" customHeight="1" x14ac:dyDescent="0.2">
      <c r="A5" s="48">
        <v>4</v>
      </c>
      <c r="B5" s="49" t="s">
        <v>271</v>
      </c>
      <c r="C5" s="48" t="s">
        <v>272</v>
      </c>
      <c r="D5" s="49">
        <v>8</v>
      </c>
      <c r="E5" s="48" t="s">
        <v>66</v>
      </c>
      <c r="F5" s="48">
        <v>0.69</v>
      </c>
      <c r="G5" s="384">
        <v>0</v>
      </c>
      <c r="H5" s="384">
        <v>0</v>
      </c>
      <c r="I5" s="385">
        <f t="shared" si="0"/>
        <v>0</v>
      </c>
      <c r="J5" s="385">
        <f t="shared" si="1"/>
        <v>0</v>
      </c>
      <c r="K5" s="50" t="s">
        <v>20</v>
      </c>
      <c r="L5" s="50" t="s">
        <v>273</v>
      </c>
    </row>
    <row r="6" spans="1:12" ht="105.75" customHeight="1" x14ac:dyDescent="0.2">
      <c r="A6" s="48">
        <v>5</v>
      </c>
      <c r="B6" s="49" t="s">
        <v>274</v>
      </c>
      <c r="C6" s="48" t="s">
        <v>275</v>
      </c>
      <c r="D6" s="49">
        <v>8</v>
      </c>
      <c r="E6" s="48" t="s">
        <v>66</v>
      </c>
      <c r="F6" s="48">
        <v>0.38</v>
      </c>
      <c r="G6" s="384">
        <v>0</v>
      </c>
      <c r="H6" s="384">
        <v>0</v>
      </c>
      <c r="I6" s="385">
        <f t="shared" si="0"/>
        <v>0</v>
      </c>
      <c r="J6" s="385">
        <f t="shared" si="1"/>
        <v>0</v>
      </c>
      <c r="K6" s="50" t="s">
        <v>20</v>
      </c>
      <c r="L6" s="50" t="s">
        <v>276</v>
      </c>
    </row>
    <row r="7" spans="1:12" ht="105.75" customHeight="1" x14ac:dyDescent="0.2">
      <c r="A7" s="48">
        <v>6</v>
      </c>
      <c r="B7" s="49" t="s">
        <v>277</v>
      </c>
      <c r="C7" s="48" t="s">
        <v>278</v>
      </c>
      <c r="D7" s="49">
        <v>1</v>
      </c>
      <c r="E7" s="48" t="s">
        <v>66</v>
      </c>
      <c r="F7" s="48">
        <v>0.33</v>
      </c>
      <c r="G7" s="384">
        <v>0</v>
      </c>
      <c r="H7" s="384">
        <v>0</v>
      </c>
      <c r="I7" s="385">
        <f t="shared" si="0"/>
        <v>0</v>
      </c>
      <c r="J7" s="385">
        <f t="shared" si="1"/>
        <v>0</v>
      </c>
      <c r="K7" s="50" t="s">
        <v>20</v>
      </c>
      <c r="L7" s="50" t="s">
        <v>279</v>
      </c>
    </row>
    <row r="8" spans="1:12" ht="30" customHeight="1" x14ac:dyDescent="0.2">
      <c r="A8" s="48">
        <v>7</v>
      </c>
      <c r="B8" s="49" t="s">
        <v>280</v>
      </c>
      <c r="C8" s="48" t="s">
        <v>281</v>
      </c>
      <c r="D8" s="49">
        <v>1</v>
      </c>
      <c r="E8" s="48" t="s">
        <v>66</v>
      </c>
      <c r="F8" s="48">
        <v>1.08</v>
      </c>
      <c r="G8" s="384">
        <v>0</v>
      </c>
      <c r="H8" s="384">
        <v>0</v>
      </c>
      <c r="I8" s="385">
        <f t="shared" si="0"/>
        <v>0</v>
      </c>
      <c r="J8" s="385">
        <f t="shared" si="1"/>
        <v>0</v>
      </c>
      <c r="K8" s="50" t="s">
        <v>20</v>
      </c>
      <c r="L8" s="50" t="s">
        <v>282</v>
      </c>
    </row>
    <row r="9" spans="1:12" ht="29.25" customHeight="1" x14ac:dyDescent="0.2">
      <c r="A9" s="48">
        <v>8</v>
      </c>
      <c r="B9" s="49" t="s">
        <v>187</v>
      </c>
      <c r="C9" s="48" t="s">
        <v>188</v>
      </c>
      <c r="D9" s="49">
        <v>3</v>
      </c>
      <c r="E9" s="48" t="s">
        <v>66</v>
      </c>
      <c r="F9" s="48">
        <v>0.36</v>
      </c>
      <c r="G9" s="384">
        <v>0</v>
      </c>
      <c r="H9" s="384">
        <v>0</v>
      </c>
      <c r="I9" s="385">
        <f t="shared" si="0"/>
        <v>0</v>
      </c>
      <c r="J9" s="385">
        <f t="shared" si="1"/>
        <v>0</v>
      </c>
      <c r="K9" s="50" t="s">
        <v>20</v>
      </c>
      <c r="L9" s="50" t="s">
        <v>189</v>
      </c>
    </row>
    <row r="10" spans="1:12" ht="66.75" customHeight="1" x14ac:dyDescent="0.2">
      <c r="A10" s="48">
        <v>9</v>
      </c>
      <c r="B10" s="49" t="s">
        <v>283</v>
      </c>
      <c r="C10" s="48" t="s">
        <v>284</v>
      </c>
      <c r="D10" s="49">
        <v>1</v>
      </c>
      <c r="E10" s="48" t="s">
        <v>66</v>
      </c>
      <c r="F10" s="48">
        <v>2.48</v>
      </c>
      <c r="G10" s="384">
        <v>0</v>
      </c>
      <c r="H10" s="384">
        <v>0</v>
      </c>
      <c r="I10" s="385">
        <f t="shared" si="0"/>
        <v>0</v>
      </c>
      <c r="J10" s="385">
        <f t="shared" si="1"/>
        <v>0</v>
      </c>
      <c r="K10" s="50"/>
      <c r="L10" s="50"/>
    </row>
    <row r="11" spans="1:12" ht="69" customHeight="1" x14ac:dyDescent="0.2">
      <c r="A11" s="48">
        <v>10</v>
      </c>
      <c r="B11" s="49" t="s">
        <v>285</v>
      </c>
      <c r="C11" s="48" t="s">
        <v>286</v>
      </c>
      <c r="D11" s="49">
        <v>3</v>
      </c>
      <c r="E11" s="48" t="s">
        <v>66</v>
      </c>
      <c r="F11" s="48">
        <v>2.52</v>
      </c>
      <c r="G11" s="384">
        <v>0</v>
      </c>
      <c r="H11" s="384">
        <v>0</v>
      </c>
      <c r="I11" s="385">
        <f t="shared" si="0"/>
        <v>0</v>
      </c>
      <c r="J11" s="385">
        <f t="shared" si="1"/>
        <v>0</v>
      </c>
      <c r="K11" s="50" t="s">
        <v>20</v>
      </c>
      <c r="L11" s="50" t="s">
        <v>287</v>
      </c>
    </row>
    <row r="12" spans="1:12" ht="21.75" customHeight="1" x14ac:dyDescent="0.2">
      <c r="A12" s="51"/>
      <c r="B12" s="51"/>
      <c r="C12" s="51" t="s">
        <v>22</v>
      </c>
      <c r="D12" s="51"/>
      <c r="E12" s="51"/>
      <c r="F12" s="51"/>
      <c r="G12" s="386"/>
      <c r="H12" s="386"/>
      <c r="I12" s="387">
        <f>SUM(I2:I11)</f>
        <v>0</v>
      </c>
      <c r="J12" s="387">
        <f>SUM(J2:J11)</f>
        <v>0</v>
      </c>
      <c r="K12" s="51"/>
      <c r="L12" s="51"/>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
  <sheetViews>
    <sheetView workbookViewId="0">
      <selection activeCell="N21" sqref="N21"/>
    </sheetView>
  </sheetViews>
  <sheetFormatPr defaultRowHeight="12.75" x14ac:dyDescent="0.2"/>
  <cols>
    <col min="1" max="1" width="5.85546875" customWidth="1"/>
    <col min="3" max="3" width="43.42578125" customWidth="1"/>
    <col min="7" max="7" width="13" style="377" customWidth="1"/>
    <col min="8" max="8" width="9.140625" style="377"/>
    <col min="9" max="9" width="13.42578125" style="377" customWidth="1"/>
    <col min="10" max="10" width="11.85546875" style="377" customWidth="1"/>
    <col min="11" max="11" width="18" customWidth="1"/>
    <col min="12" max="12" width="15.140625" customWidth="1"/>
  </cols>
  <sheetData>
    <row r="1" spans="1:12" ht="25.5" x14ac:dyDescent="0.2">
      <c r="A1" s="52" t="s">
        <v>0</v>
      </c>
      <c r="B1" s="52" t="s">
        <v>6</v>
      </c>
      <c r="C1" s="52" t="s">
        <v>7</v>
      </c>
      <c r="D1" s="53" t="s">
        <v>8</v>
      </c>
      <c r="E1" s="53" t="s">
        <v>9</v>
      </c>
      <c r="F1" s="53" t="s">
        <v>10</v>
      </c>
      <c r="G1" s="383" t="s">
        <v>11</v>
      </c>
      <c r="H1" s="383" t="s">
        <v>12</v>
      </c>
      <c r="I1" s="383" t="s">
        <v>13</v>
      </c>
      <c r="J1" s="383" t="s">
        <v>14</v>
      </c>
      <c r="K1" s="53" t="s">
        <v>15</v>
      </c>
      <c r="L1" s="53" t="s">
        <v>16</v>
      </c>
    </row>
    <row r="2" spans="1:12" ht="95.25" customHeight="1" x14ac:dyDescent="0.2">
      <c r="A2" s="54">
        <v>1</v>
      </c>
      <c r="B2" s="55" t="s">
        <v>288</v>
      </c>
      <c r="C2" s="54" t="s">
        <v>289</v>
      </c>
      <c r="D2" s="55">
        <v>1</v>
      </c>
      <c r="E2" s="54" t="s">
        <v>66</v>
      </c>
      <c r="F2" s="54">
        <v>150</v>
      </c>
      <c r="G2" s="384">
        <v>0</v>
      </c>
      <c r="H2" s="384">
        <v>0</v>
      </c>
      <c r="I2" s="385">
        <f>G2*D2</f>
        <v>0</v>
      </c>
      <c r="J2" s="385">
        <f>H2*D2</f>
        <v>0</v>
      </c>
      <c r="K2" s="56"/>
      <c r="L2" s="56"/>
    </row>
    <row r="3" spans="1:12" ht="17.25" customHeight="1" x14ac:dyDescent="0.2">
      <c r="A3" s="57"/>
      <c r="B3" s="57"/>
      <c r="C3" s="57" t="s">
        <v>22</v>
      </c>
      <c r="D3" s="57"/>
      <c r="E3" s="57"/>
      <c r="F3" s="57"/>
      <c r="G3" s="386"/>
      <c r="H3" s="386"/>
      <c r="I3" s="387">
        <f>SUM(I2)</f>
        <v>0</v>
      </c>
      <c r="J3" s="387">
        <f>SUM(J2)</f>
        <v>0</v>
      </c>
      <c r="K3" s="57"/>
      <c r="L3" s="57"/>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K17" sqref="K17"/>
    </sheetView>
  </sheetViews>
  <sheetFormatPr defaultRowHeight="12.75" x14ac:dyDescent="0.2"/>
  <cols>
    <col min="1" max="1" width="40.28515625" customWidth="1"/>
    <col min="2" max="2" width="18.28515625" customWidth="1"/>
    <col min="3" max="3" width="20.140625" customWidth="1"/>
    <col min="4" max="4" width="21.42578125" customWidth="1"/>
  </cols>
  <sheetData>
    <row r="1" spans="1:9" x14ac:dyDescent="0.2">
      <c r="A1" s="400" t="s">
        <v>686</v>
      </c>
      <c r="B1" s="400"/>
      <c r="C1" s="400"/>
      <c r="D1" s="400"/>
      <c r="E1" s="400"/>
      <c r="F1" s="400"/>
      <c r="G1" s="400"/>
      <c r="H1" s="400"/>
      <c r="I1" s="400"/>
    </row>
    <row r="2" spans="1:9" x14ac:dyDescent="0.2">
      <c r="A2" s="400" t="s">
        <v>684</v>
      </c>
      <c r="B2" s="400"/>
      <c r="C2" s="400"/>
      <c r="D2" s="400"/>
      <c r="E2" s="400"/>
      <c r="F2" s="400"/>
      <c r="G2" s="400"/>
      <c r="H2" s="400"/>
      <c r="I2" s="400"/>
    </row>
    <row r="3" spans="1:9" x14ac:dyDescent="0.2">
      <c r="A3" s="401" t="s">
        <v>689</v>
      </c>
      <c r="B3" s="401"/>
      <c r="C3" s="401"/>
      <c r="D3" s="401"/>
      <c r="E3" s="401"/>
      <c r="F3" s="401"/>
      <c r="G3" s="401"/>
      <c r="H3" s="401"/>
      <c r="I3" s="401"/>
    </row>
    <row r="4" spans="1:9" ht="76.5" x14ac:dyDescent="0.2">
      <c r="A4" s="354" t="s">
        <v>682</v>
      </c>
    </row>
    <row r="5" spans="1:9" ht="51" x14ac:dyDescent="0.2">
      <c r="A5" s="271" t="s">
        <v>681</v>
      </c>
    </row>
    <row r="7" spans="1:9" ht="18.75" x14ac:dyDescent="0.2">
      <c r="A7" s="403" t="s">
        <v>203</v>
      </c>
      <c r="B7" s="403"/>
      <c r="C7" s="403"/>
      <c r="D7" s="403"/>
    </row>
    <row r="8" spans="1:9" x14ac:dyDescent="0.2">
      <c r="A8" s="92" t="s">
        <v>1</v>
      </c>
      <c r="B8" s="93"/>
      <c r="C8" s="378" t="s">
        <v>2</v>
      </c>
      <c r="D8" s="378" t="s">
        <v>3</v>
      </c>
    </row>
    <row r="9" spans="1:9" ht="14.25" customHeight="1" x14ac:dyDescent="0.2">
      <c r="A9" s="94" t="s">
        <v>204</v>
      </c>
      <c r="B9" s="94"/>
      <c r="C9" s="385">
        <f>'Főépület Fűtés Munkanem össz'!C7</f>
        <v>0</v>
      </c>
      <c r="D9" s="385">
        <f>'Főépület Fűtés Munkanem össz'!D7</f>
        <v>0</v>
      </c>
    </row>
    <row r="10" spans="1:9" ht="16.5" customHeight="1" x14ac:dyDescent="0.2">
      <c r="A10" s="96" t="s">
        <v>205</v>
      </c>
      <c r="B10" s="97">
        <v>0</v>
      </c>
      <c r="C10" s="428">
        <v>0</v>
      </c>
      <c r="D10" s="428">
        <f>ROUND(D9*B10,0)</f>
        <v>0</v>
      </c>
    </row>
    <row r="11" spans="1:9" ht="17.25" customHeight="1" x14ac:dyDescent="0.2">
      <c r="A11" s="94" t="s">
        <v>206</v>
      </c>
      <c r="B11" s="94"/>
      <c r="C11" s="384">
        <f>ROUND(C10+C9,0)</f>
        <v>0</v>
      </c>
      <c r="D11" s="384">
        <f>ROUND(D10+D9,0)</f>
        <v>0</v>
      </c>
    </row>
    <row r="12" spans="1:9" ht="17.25" customHeight="1" x14ac:dyDescent="0.2">
      <c r="A12" s="94" t="s">
        <v>207</v>
      </c>
      <c r="B12" s="94"/>
      <c r="C12" s="384">
        <f>ROUND(C11,0)</f>
        <v>0</v>
      </c>
      <c r="D12" s="384">
        <v>0</v>
      </c>
    </row>
    <row r="13" spans="1:9" ht="14.25" customHeight="1" x14ac:dyDescent="0.2">
      <c r="A13" s="96" t="s">
        <v>208</v>
      </c>
      <c r="B13" s="97">
        <v>0</v>
      </c>
      <c r="C13" s="428">
        <f>ROUND(C12*B13,0)</f>
        <v>0</v>
      </c>
      <c r="D13" s="428">
        <v>0</v>
      </c>
    </row>
    <row r="14" spans="1:9" ht="17.25" customHeight="1" x14ac:dyDescent="0.2">
      <c r="A14" s="94" t="s">
        <v>209</v>
      </c>
      <c r="B14" s="94"/>
      <c r="C14" s="384">
        <f>ROUND(C13+C12,0)</f>
        <v>0</v>
      </c>
      <c r="D14" s="384">
        <v>0</v>
      </c>
    </row>
    <row r="15" spans="1:9" ht="13.5" customHeight="1" x14ac:dyDescent="0.2">
      <c r="A15" s="96" t="s">
        <v>210</v>
      </c>
      <c r="B15" s="97">
        <v>0</v>
      </c>
      <c r="C15" s="428">
        <f>ROUND(C14*B15,0)</f>
        <v>0</v>
      </c>
      <c r="D15" s="428">
        <v>0</v>
      </c>
    </row>
    <row r="16" spans="1:9" ht="16.5" customHeight="1" x14ac:dyDescent="0.2">
      <c r="A16" s="94" t="s">
        <v>211</v>
      </c>
      <c r="B16" s="94"/>
      <c r="C16" s="384">
        <v>0</v>
      </c>
      <c r="D16" s="384">
        <f>ROUND(D11,0)</f>
        <v>0</v>
      </c>
    </row>
    <row r="17" spans="1:4" ht="15" customHeight="1" x14ac:dyDescent="0.2">
      <c r="A17" s="96" t="s">
        <v>212</v>
      </c>
      <c r="B17" s="97">
        <v>0</v>
      </c>
      <c r="C17" s="428">
        <v>0</v>
      </c>
      <c r="D17" s="428">
        <f>ROUND(D16*B17,0)</f>
        <v>0</v>
      </c>
    </row>
    <row r="18" spans="1:4" ht="15" customHeight="1" x14ac:dyDescent="0.2">
      <c r="A18" s="94" t="s">
        <v>213</v>
      </c>
      <c r="B18" s="94"/>
      <c r="C18" s="429">
        <f>ROUND(C15+C14+D16+D17,0)</f>
        <v>0</v>
      </c>
      <c r="D18" s="429"/>
    </row>
    <row r="19" spans="1:4" ht="13.5" customHeight="1" x14ac:dyDescent="0.2">
      <c r="A19" s="96" t="s">
        <v>214</v>
      </c>
      <c r="B19" s="97">
        <v>0.05</v>
      </c>
      <c r="C19" s="430">
        <f>ROUND(C18*B19,0)</f>
        <v>0</v>
      </c>
      <c r="D19" s="430"/>
    </row>
    <row r="20" spans="1:4" ht="16.5" customHeight="1" x14ac:dyDescent="0.2">
      <c r="A20" s="94" t="s">
        <v>215</v>
      </c>
      <c r="B20" s="94"/>
      <c r="C20" s="431"/>
      <c r="D20" s="431"/>
    </row>
    <row r="21" spans="1:4" ht="20.25" customHeight="1" x14ac:dyDescent="0.2">
      <c r="A21" s="94" t="s">
        <v>216</v>
      </c>
      <c r="B21" s="94"/>
      <c r="C21" s="429">
        <f>ROUNDDOWN(C20+C18+C19+D20,0)</f>
        <v>0</v>
      </c>
      <c r="D21" s="429"/>
    </row>
    <row r="22" spans="1:4" x14ac:dyDescent="0.2">
      <c r="A22" s="96" t="s">
        <v>217</v>
      </c>
      <c r="B22" s="97">
        <v>0.27</v>
      </c>
      <c r="C22" s="429">
        <f>ROUND(C21*B22,0)</f>
        <v>0</v>
      </c>
      <c r="D22" s="429"/>
    </row>
    <row r="23" spans="1:4" ht="17.25" customHeight="1" x14ac:dyDescent="0.2">
      <c r="A23" s="95" t="s">
        <v>218</v>
      </c>
      <c r="B23" s="95"/>
      <c r="C23" s="432">
        <f>ROUND(C22+C21,0)</f>
        <v>0</v>
      </c>
      <c r="D23" s="432"/>
    </row>
    <row r="26" spans="1:4" x14ac:dyDescent="0.2">
      <c r="C26" t="s">
        <v>683</v>
      </c>
      <c r="D26" s="356">
        <v>42943</v>
      </c>
    </row>
  </sheetData>
  <mergeCells count="9">
    <mergeCell ref="A1:I1"/>
    <mergeCell ref="A2:I2"/>
    <mergeCell ref="A3:I3"/>
    <mergeCell ref="A7:D7"/>
    <mergeCell ref="C23:D23"/>
    <mergeCell ref="C22:D22"/>
    <mergeCell ref="C21:D21"/>
    <mergeCell ref="C19:D19"/>
    <mergeCell ref="C18:D18"/>
  </mergeCells>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N31" sqref="N31"/>
    </sheetView>
  </sheetViews>
  <sheetFormatPr defaultRowHeight="12.75" x14ac:dyDescent="0.2"/>
  <cols>
    <col min="2" max="2" width="43.28515625" customWidth="1"/>
    <col min="3" max="3" width="14.5703125" customWidth="1"/>
    <col min="4" max="4" width="16.85546875" customWidth="1"/>
  </cols>
  <sheetData>
    <row r="1" spans="1:4" x14ac:dyDescent="0.2">
      <c r="A1" s="88" t="s">
        <v>0</v>
      </c>
      <c r="B1" s="88" t="s">
        <v>1</v>
      </c>
      <c r="C1" s="89" t="s">
        <v>2</v>
      </c>
      <c r="D1" s="89" t="s">
        <v>3</v>
      </c>
    </row>
    <row r="2" spans="1:4" ht="16.5" customHeight="1" x14ac:dyDescent="0.2">
      <c r="A2" s="90" t="s">
        <v>4</v>
      </c>
      <c r="B2" s="90" t="s">
        <v>5</v>
      </c>
      <c r="C2" s="381">
        <f>'Főépület Fűtés 54.'!I3</f>
        <v>0</v>
      </c>
      <c r="D2" s="381">
        <f>'Főépület Fűtés 54.'!J3</f>
        <v>0</v>
      </c>
    </row>
    <row r="3" spans="1:4" ht="15.75" customHeight="1" x14ac:dyDescent="0.2">
      <c r="A3" s="90" t="s">
        <v>35</v>
      </c>
      <c r="B3" s="90" t="s">
        <v>36</v>
      </c>
      <c r="C3" s="381">
        <f>'Főépület Fűtés 81.'!I13</f>
        <v>0</v>
      </c>
      <c r="D3" s="381">
        <f>'Főépület Fűtés 81.'!J13</f>
        <v>0</v>
      </c>
    </row>
    <row r="4" spans="1:4" ht="18.75" customHeight="1" x14ac:dyDescent="0.2">
      <c r="A4" s="90" t="s">
        <v>62</v>
      </c>
      <c r="B4" s="90" t="s">
        <v>63</v>
      </c>
      <c r="C4" s="381">
        <f>'Főépület Fűtés 82.'!I36</f>
        <v>0</v>
      </c>
      <c r="D4" s="381">
        <f>'Főépület Fűtés 82.'!J36</f>
        <v>0</v>
      </c>
    </row>
    <row r="5" spans="1:4" ht="15.75" customHeight="1" x14ac:dyDescent="0.2">
      <c r="A5" s="90" t="s">
        <v>399</v>
      </c>
      <c r="B5" s="90" t="s">
        <v>400</v>
      </c>
      <c r="C5" s="381">
        <f>'Főépület Fűtés 84.'!I5</f>
        <v>0</v>
      </c>
      <c r="D5" s="381">
        <f>'Főépület Fűtés 84.'!J5</f>
        <v>0</v>
      </c>
    </row>
    <row r="6" spans="1:4" ht="13.5" customHeight="1" x14ac:dyDescent="0.2">
      <c r="A6" s="90" t="s">
        <v>401</v>
      </c>
      <c r="B6" s="90" t="s">
        <v>402</v>
      </c>
      <c r="C6" s="381">
        <f>'Főépület Fűtés 90.'!I3</f>
        <v>0</v>
      </c>
      <c r="D6" s="381">
        <f>'Főépület Fűtés 90.'!J3</f>
        <v>0</v>
      </c>
    </row>
    <row r="7" spans="1:4" ht="14.25" x14ac:dyDescent="0.2">
      <c r="A7" s="91"/>
      <c r="B7" s="91" t="s">
        <v>202</v>
      </c>
      <c r="C7" s="388">
        <f>SUM(C2:C6)</f>
        <v>0</v>
      </c>
      <c r="D7" s="388">
        <f>SUM(D2:D6)</f>
        <v>0</v>
      </c>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M19" sqref="M19"/>
    </sheetView>
  </sheetViews>
  <sheetFormatPr defaultRowHeight="12.75" x14ac:dyDescent="0.2"/>
  <cols>
    <col min="3" max="3" width="32.85546875" customWidth="1"/>
    <col min="7" max="9" width="9.140625" style="370"/>
    <col min="10" max="10" width="14.7109375" style="370" customWidth="1"/>
    <col min="11" max="11" width="20.140625" customWidth="1"/>
    <col min="12" max="12" width="18.85546875" customWidth="1"/>
  </cols>
  <sheetData>
    <row r="1" spans="1:12" ht="25.5" x14ac:dyDescent="0.2">
      <c r="A1" s="82" t="s">
        <v>0</v>
      </c>
      <c r="B1" s="82" t="s">
        <v>6</v>
      </c>
      <c r="C1" s="82" t="s">
        <v>7</v>
      </c>
      <c r="D1" s="83" t="s">
        <v>8</v>
      </c>
      <c r="E1" s="83" t="s">
        <v>9</v>
      </c>
      <c r="F1" s="83" t="s">
        <v>10</v>
      </c>
      <c r="G1" s="378" t="s">
        <v>11</v>
      </c>
      <c r="H1" s="378" t="s">
        <v>12</v>
      </c>
      <c r="I1" s="378" t="s">
        <v>13</v>
      </c>
      <c r="J1" s="378" t="s">
        <v>14</v>
      </c>
      <c r="K1" s="83" t="s">
        <v>15</v>
      </c>
      <c r="L1" s="83" t="s">
        <v>16</v>
      </c>
    </row>
    <row r="2" spans="1:12" ht="28.5" customHeight="1" x14ac:dyDescent="0.2">
      <c r="A2" s="84">
        <v>1</v>
      </c>
      <c r="B2" s="85" t="s">
        <v>17</v>
      </c>
      <c r="C2" s="84" t="s">
        <v>18</v>
      </c>
      <c r="D2" s="85">
        <v>3500</v>
      </c>
      <c r="E2" s="84" t="s">
        <v>19</v>
      </c>
      <c r="F2" s="84">
        <v>0.18</v>
      </c>
      <c r="G2" s="384">
        <v>0</v>
      </c>
      <c r="H2" s="384">
        <v>0</v>
      </c>
      <c r="I2" s="385">
        <f>G2*D2</f>
        <v>0</v>
      </c>
      <c r="J2" s="385">
        <f>H2*D2</f>
        <v>0</v>
      </c>
      <c r="K2" s="86" t="s">
        <v>20</v>
      </c>
      <c r="L2" s="86" t="s">
        <v>21</v>
      </c>
    </row>
    <row r="3" spans="1:12" ht="18.75" customHeight="1" x14ac:dyDescent="0.2">
      <c r="A3" s="87"/>
      <c r="B3" s="87"/>
      <c r="C3" s="87" t="s">
        <v>22</v>
      </c>
      <c r="D3" s="87"/>
      <c r="E3" s="87"/>
      <c r="F3" s="87"/>
      <c r="G3" s="386"/>
      <c r="H3" s="386"/>
      <c r="I3" s="387">
        <f>SUM(I2)</f>
        <v>0</v>
      </c>
      <c r="J3" s="387">
        <f>SUM(J2)</f>
        <v>0</v>
      </c>
      <c r="K3" s="87"/>
      <c r="L3" s="87"/>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Q6" sqref="Q6"/>
    </sheetView>
  </sheetViews>
  <sheetFormatPr defaultRowHeight="12.75" x14ac:dyDescent="0.2"/>
  <cols>
    <col min="1" max="1" width="5.5703125" customWidth="1"/>
    <col min="3" max="3" width="51.42578125" customWidth="1"/>
    <col min="7" max="8" width="9.140625" style="377"/>
    <col min="9" max="10" width="13.28515625" style="377" customWidth="1"/>
    <col min="11" max="11" width="14.5703125" customWidth="1"/>
    <col min="12" max="12" width="13" customWidth="1"/>
  </cols>
  <sheetData>
    <row r="1" spans="1:12" ht="25.5" x14ac:dyDescent="0.2">
      <c r="A1" s="76" t="s">
        <v>0</v>
      </c>
      <c r="B1" s="76" t="s">
        <v>6</v>
      </c>
      <c r="C1" s="76" t="s">
        <v>7</v>
      </c>
      <c r="D1" s="77" t="s">
        <v>8</v>
      </c>
      <c r="E1" s="77" t="s">
        <v>9</v>
      </c>
      <c r="F1" s="77" t="s">
        <v>10</v>
      </c>
      <c r="G1" s="383" t="s">
        <v>11</v>
      </c>
      <c r="H1" s="383" t="s">
        <v>12</v>
      </c>
      <c r="I1" s="383" t="s">
        <v>13</v>
      </c>
      <c r="J1" s="383" t="s">
        <v>14</v>
      </c>
      <c r="K1" s="77" t="s">
        <v>15</v>
      </c>
      <c r="L1" s="77" t="s">
        <v>16</v>
      </c>
    </row>
    <row r="2" spans="1:12" ht="66.75" customHeight="1" x14ac:dyDescent="0.2">
      <c r="A2" s="78">
        <v>1</v>
      </c>
      <c r="B2" s="79" t="s">
        <v>380</v>
      </c>
      <c r="C2" s="78" t="s">
        <v>381</v>
      </c>
      <c r="D2" s="79">
        <v>1700</v>
      </c>
      <c r="E2" s="78" t="s">
        <v>19</v>
      </c>
      <c r="F2" s="78">
        <v>0.2</v>
      </c>
      <c r="G2" s="384">
        <v>0</v>
      </c>
      <c r="H2" s="384">
        <v>0</v>
      </c>
      <c r="I2" s="385">
        <f>G2*D2</f>
        <v>0</v>
      </c>
      <c r="J2" s="385">
        <f>H2*D2</f>
        <v>0</v>
      </c>
      <c r="K2" s="80"/>
      <c r="L2" s="80"/>
    </row>
    <row r="3" spans="1:12" ht="67.5" customHeight="1" x14ac:dyDescent="0.2">
      <c r="A3" s="78">
        <v>2</v>
      </c>
      <c r="B3" s="79" t="s">
        <v>382</v>
      </c>
      <c r="C3" s="78" t="s">
        <v>383</v>
      </c>
      <c r="D3" s="79">
        <v>660</v>
      </c>
      <c r="E3" s="78" t="s">
        <v>19</v>
      </c>
      <c r="F3" s="78">
        <v>0.24</v>
      </c>
      <c r="G3" s="384">
        <v>0</v>
      </c>
      <c r="H3" s="384">
        <v>0</v>
      </c>
      <c r="I3" s="385">
        <f t="shared" ref="I3:I12" si="0">G3*D3</f>
        <v>0</v>
      </c>
      <c r="J3" s="385">
        <f t="shared" ref="J3:J12" si="1">H3*D3</f>
        <v>0</v>
      </c>
      <c r="K3" s="80"/>
      <c r="L3" s="80"/>
    </row>
    <row r="4" spans="1:12" ht="63.75" customHeight="1" x14ac:dyDescent="0.2">
      <c r="A4" s="78">
        <v>3</v>
      </c>
      <c r="B4" s="79" t="s">
        <v>384</v>
      </c>
      <c r="C4" s="78" t="s">
        <v>385</v>
      </c>
      <c r="D4" s="79">
        <v>545</v>
      </c>
      <c r="E4" s="78" t="s">
        <v>19</v>
      </c>
      <c r="F4" s="78">
        <v>0.28000000000000003</v>
      </c>
      <c r="G4" s="384">
        <v>0</v>
      </c>
      <c r="H4" s="384">
        <v>0</v>
      </c>
      <c r="I4" s="385">
        <f t="shared" si="0"/>
        <v>0</v>
      </c>
      <c r="J4" s="385">
        <f t="shared" si="1"/>
        <v>0</v>
      </c>
      <c r="K4" s="80"/>
      <c r="L4" s="80"/>
    </row>
    <row r="5" spans="1:12" ht="66" customHeight="1" x14ac:dyDescent="0.2">
      <c r="A5" s="78">
        <v>4</v>
      </c>
      <c r="B5" s="79" t="s">
        <v>386</v>
      </c>
      <c r="C5" s="78" t="s">
        <v>387</v>
      </c>
      <c r="D5" s="79">
        <v>110</v>
      </c>
      <c r="E5" s="78" t="s">
        <v>19</v>
      </c>
      <c r="F5" s="78">
        <v>0.32</v>
      </c>
      <c r="G5" s="384">
        <v>0</v>
      </c>
      <c r="H5" s="384">
        <v>0</v>
      </c>
      <c r="I5" s="385">
        <f t="shared" si="0"/>
        <v>0</v>
      </c>
      <c r="J5" s="385">
        <f t="shared" si="1"/>
        <v>0</v>
      </c>
      <c r="K5" s="80"/>
      <c r="L5" s="80"/>
    </row>
    <row r="6" spans="1:12" ht="69.75" customHeight="1" x14ac:dyDescent="0.2">
      <c r="A6" s="78">
        <v>5</v>
      </c>
      <c r="B6" s="79" t="s">
        <v>388</v>
      </c>
      <c r="C6" s="78" t="s">
        <v>389</v>
      </c>
      <c r="D6" s="79">
        <v>35</v>
      </c>
      <c r="E6" s="78" t="s">
        <v>19</v>
      </c>
      <c r="F6" s="78">
        <v>0.36</v>
      </c>
      <c r="G6" s="384">
        <v>0</v>
      </c>
      <c r="H6" s="384">
        <v>0</v>
      </c>
      <c r="I6" s="385">
        <f t="shared" si="0"/>
        <v>0</v>
      </c>
      <c r="J6" s="385">
        <f t="shared" si="1"/>
        <v>0</v>
      </c>
      <c r="K6" s="80"/>
      <c r="L6" s="80"/>
    </row>
    <row r="7" spans="1:12" ht="64.5" customHeight="1" x14ac:dyDescent="0.2">
      <c r="A7" s="78">
        <v>6</v>
      </c>
      <c r="B7" s="79" t="s">
        <v>390</v>
      </c>
      <c r="C7" s="78" t="s">
        <v>391</v>
      </c>
      <c r="D7" s="79">
        <v>220</v>
      </c>
      <c r="E7" s="78" t="s">
        <v>19</v>
      </c>
      <c r="F7" s="78">
        <v>0.42</v>
      </c>
      <c r="G7" s="384">
        <v>0</v>
      </c>
      <c r="H7" s="384">
        <v>0</v>
      </c>
      <c r="I7" s="385">
        <f t="shared" si="0"/>
        <v>0</v>
      </c>
      <c r="J7" s="385">
        <f t="shared" si="1"/>
        <v>0</v>
      </c>
      <c r="K7" s="80" t="s">
        <v>20</v>
      </c>
      <c r="L7" s="80" t="s">
        <v>392</v>
      </c>
    </row>
    <row r="8" spans="1:12" ht="68.25" customHeight="1" x14ac:dyDescent="0.2">
      <c r="A8" s="78">
        <v>7</v>
      </c>
      <c r="B8" s="79" t="s">
        <v>393</v>
      </c>
      <c r="C8" s="78" t="s">
        <v>394</v>
      </c>
      <c r="D8" s="79">
        <v>170</v>
      </c>
      <c r="E8" s="78" t="s">
        <v>19</v>
      </c>
      <c r="F8" s="78">
        <v>0.64</v>
      </c>
      <c r="G8" s="384">
        <v>0</v>
      </c>
      <c r="H8" s="384">
        <v>0</v>
      </c>
      <c r="I8" s="385">
        <f t="shared" si="0"/>
        <v>0</v>
      </c>
      <c r="J8" s="385">
        <f t="shared" si="1"/>
        <v>0</v>
      </c>
      <c r="K8" s="80" t="s">
        <v>20</v>
      </c>
      <c r="L8" s="80" t="s">
        <v>395</v>
      </c>
    </row>
    <row r="9" spans="1:12" ht="41.25" customHeight="1" x14ac:dyDescent="0.2">
      <c r="A9" s="78">
        <v>8</v>
      </c>
      <c r="B9" s="79" t="s">
        <v>58</v>
      </c>
      <c r="C9" s="78" t="s">
        <v>59</v>
      </c>
      <c r="D9" s="79">
        <v>100</v>
      </c>
      <c r="E9" s="78" t="s">
        <v>19</v>
      </c>
      <c r="F9" s="78">
        <v>0.38</v>
      </c>
      <c r="G9" s="384">
        <v>0</v>
      </c>
      <c r="H9" s="384">
        <v>0</v>
      </c>
      <c r="I9" s="385">
        <f t="shared" si="0"/>
        <v>0</v>
      </c>
      <c r="J9" s="385">
        <f t="shared" si="1"/>
        <v>0</v>
      </c>
      <c r="K9" s="80" t="s">
        <v>20</v>
      </c>
      <c r="L9" s="80" t="s">
        <v>60</v>
      </c>
    </row>
    <row r="10" spans="1:12" ht="39.75" customHeight="1" x14ac:dyDescent="0.2">
      <c r="A10" s="78">
        <v>9</v>
      </c>
      <c r="B10" s="79" t="s">
        <v>55</v>
      </c>
      <c r="C10" s="78" t="s">
        <v>56</v>
      </c>
      <c r="D10" s="79">
        <v>300</v>
      </c>
      <c r="E10" s="78" t="s">
        <v>19</v>
      </c>
      <c r="F10" s="78">
        <v>0.31</v>
      </c>
      <c r="G10" s="384">
        <v>0</v>
      </c>
      <c r="H10" s="384">
        <v>0</v>
      </c>
      <c r="I10" s="385">
        <f t="shared" si="0"/>
        <v>0</v>
      </c>
      <c r="J10" s="385">
        <f t="shared" si="1"/>
        <v>0</v>
      </c>
      <c r="K10" s="80" t="s">
        <v>20</v>
      </c>
      <c r="L10" s="80" t="s">
        <v>57</v>
      </c>
    </row>
    <row r="11" spans="1:12" ht="40.5" customHeight="1" x14ac:dyDescent="0.2">
      <c r="A11" s="78">
        <v>10</v>
      </c>
      <c r="B11" s="79" t="s">
        <v>52</v>
      </c>
      <c r="C11" s="78" t="s">
        <v>53</v>
      </c>
      <c r="D11" s="79">
        <v>3100</v>
      </c>
      <c r="E11" s="78" t="s">
        <v>19</v>
      </c>
      <c r="F11" s="78">
        <v>0.25</v>
      </c>
      <c r="G11" s="384">
        <v>0</v>
      </c>
      <c r="H11" s="384">
        <v>0</v>
      </c>
      <c r="I11" s="385">
        <f t="shared" si="0"/>
        <v>0</v>
      </c>
      <c r="J11" s="385">
        <f t="shared" si="1"/>
        <v>0</v>
      </c>
      <c r="K11" s="80" t="s">
        <v>20</v>
      </c>
      <c r="L11" s="80" t="s">
        <v>54</v>
      </c>
    </row>
    <row r="12" spans="1:12" ht="67.5" customHeight="1" x14ac:dyDescent="0.2">
      <c r="A12" s="78">
        <v>11</v>
      </c>
      <c r="B12" s="79" t="s">
        <v>396</v>
      </c>
      <c r="C12" s="78" t="s">
        <v>397</v>
      </c>
      <c r="D12" s="79">
        <v>50</v>
      </c>
      <c r="E12" s="78" t="s">
        <v>19</v>
      </c>
      <c r="F12" s="78">
        <v>0.72</v>
      </c>
      <c r="G12" s="384">
        <v>0</v>
      </c>
      <c r="H12" s="384">
        <v>0</v>
      </c>
      <c r="I12" s="385">
        <f t="shared" si="0"/>
        <v>0</v>
      </c>
      <c r="J12" s="385">
        <f t="shared" si="1"/>
        <v>0</v>
      </c>
      <c r="K12" s="80" t="s">
        <v>20</v>
      </c>
      <c r="L12" s="80" t="s">
        <v>398</v>
      </c>
    </row>
    <row r="13" spans="1:12" ht="18.75" customHeight="1" x14ac:dyDescent="0.2">
      <c r="A13" s="81"/>
      <c r="B13" s="81"/>
      <c r="C13" s="81" t="s">
        <v>22</v>
      </c>
      <c r="D13" s="81"/>
      <c r="E13" s="81"/>
      <c r="F13" s="81"/>
      <c r="G13" s="386"/>
      <c r="H13" s="386"/>
      <c r="I13" s="387">
        <f>SUM(I2:I12)</f>
        <v>0</v>
      </c>
      <c r="J13" s="387">
        <f>SUM(J2:J12)</f>
        <v>0</v>
      </c>
      <c r="K13" s="81"/>
      <c r="L13" s="81"/>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6"/>
  <sheetViews>
    <sheetView workbookViewId="0">
      <selection activeCell="J15" sqref="J15"/>
    </sheetView>
  </sheetViews>
  <sheetFormatPr defaultRowHeight="12.75" x14ac:dyDescent="0.2"/>
  <cols>
    <col min="1" max="1" width="47.28515625" customWidth="1"/>
    <col min="2" max="2" width="11.85546875" customWidth="1"/>
    <col min="3" max="4" width="15.42578125" style="370" customWidth="1"/>
  </cols>
  <sheetData>
    <row r="1" spans="1:9" x14ac:dyDescent="0.2">
      <c r="A1" s="400" t="s">
        <v>686</v>
      </c>
      <c r="B1" s="400"/>
      <c r="C1" s="400"/>
      <c r="D1" s="400"/>
      <c r="E1" s="400"/>
      <c r="F1" s="400"/>
      <c r="G1" s="400"/>
      <c r="H1" s="400"/>
      <c r="I1" s="400"/>
    </row>
    <row r="2" spans="1:9" x14ac:dyDescent="0.2">
      <c r="A2" s="400" t="s">
        <v>684</v>
      </c>
      <c r="B2" s="400"/>
      <c r="C2" s="400"/>
      <c r="D2" s="400"/>
      <c r="E2" s="400"/>
      <c r="F2" s="400"/>
      <c r="G2" s="400"/>
      <c r="H2" s="400"/>
      <c r="I2" s="400"/>
    </row>
    <row r="3" spans="1:9" x14ac:dyDescent="0.2">
      <c r="A3" s="401" t="s">
        <v>685</v>
      </c>
      <c r="B3" s="401"/>
      <c r="C3" s="401"/>
      <c r="D3" s="401"/>
      <c r="E3" s="401"/>
      <c r="F3" s="401"/>
      <c r="G3" s="401"/>
      <c r="H3" s="401"/>
      <c r="I3" s="401"/>
    </row>
    <row r="4" spans="1:9" ht="76.5" x14ac:dyDescent="0.2">
      <c r="A4" s="354" t="s">
        <v>682</v>
      </c>
    </row>
    <row r="5" spans="1:9" ht="51" x14ac:dyDescent="0.2">
      <c r="A5" s="271" t="s">
        <v>681</v>
      </c>
    </row>
    <row r="7" spans="1:9" ht="18.75" x14ac:dyDescent="0.2">
      <c r="A7" s="402" t="s">
        <v>203</v>
      </c>
      <c r="B7" s="402"/>
      <c r="C7" s="402"/>
      <c r="D7" s="402"/>
    </row>
    <row r="8" spans="1:9" x14ac:dyDescent="0.2">
      <c r="A8" s="1" t="s">
        <v>1</v>
      </c>
      <c r="B8" s="2"/>
      <c r="C8" s="371" t="s">
        <v>2</v>
      </c>
      <c r="D8" s="371" t="s">
        <v>3</v>
      </c>
    </row>
    <row r="9" spans="1:9" x14ac:dyDescent="0.2">
      <c r="A9" s="3" t="s">
        <v>204</v>
      </c>
      <c r="B9" s="3"/>
      <c r="C9" s="374">
        <f>'Főéplet kazánház Munkanem ö.'!C6</f>
        <v>0</v>
      </c>
      <c r="D9" s="374">
        <f>'Főéplet kazánház Munkanem ö.'!D6</f>
        <v>0</v>
      </c>
    </row>
    <row r="10" spans="1:9" x14ac:dyDescent="0.2">
      <c r="A10" s="8" t="s">
        <v>205</v>
      </c>
      <c r="B10" s="9">
        <v>0</v>
      </c>
      <c r="C10" s="417">
        <v>0</v>
      </c>
      <c r="D10" s="417">
        <f>ROUND(D9*B10,0)</f>
        <v>0</v>
      </c>
    </row>
    <row r="11" spans="1:9" x14ac:dyDescent="0.2">
      <c r="A11" s="3" t="s">
        <v>206</v>
      </c>
      <c r="B11" s="3"/>
      <c r="C11" s="373">
        <f>ROUND(C10+C9,0)</f>
        <v>0</v>
      </c>
      <c r="D11" s="373">
        <f>ROUND(D10+D9,0)</f>
        <v>0</v>
      </c>
    </row>
    <row r="12" spans="1:9" x14ac:dyDescent="0.2">
      <c r="A12" s="3" t="s">
        <v>207</v>
      </c>
      <c r="B12" s="3"/>
      <c r="C12" s="373">
        <f>ROUND(C11,0)</f>
        <v>0</v>
      </c>
      <c r="D12" s="373">
        <v>0</v>
      </c>
    </row>
    <row r="13" spans="1:9" x14ac:dyDescent="0.2">
      <c r="A13" s="8" t="s">
        <v>208</v>
      </c>
      <c r="B13" s="9">
        <v>0</v>
      </c>
      <c r="C13" s="417">
        <f>ROUND(C12*B13,0)</f>
        <v>0</v>
      </c>
      <c r="D13" s="417">
        <v>0</v>
      </c>
    </row>
    <row r="14" spans="1:9" x14ac:dyDescent="0.2">
      <c r="A14" s="3" t="s">
        <v>209</v>
      </c>
      <c r="B14" s="3"/>
      <c r="C14" s="373">
        <f>ROUND(C13+C12,0)</f>
        <v>0</v>
      </c>
      <c r="D14" s="373">
        <v>0</v>
      </c>
    </row>
    <row r="15" spans="1:9" x14ac:dyDescent="0.2">
      <c r="A15" s="8" t="s">
        <v>210</v>
      </c>
      <c r="B15" s="9">
        <v>0</v>
      </c>
      <c r="C15" s="417">
        <f>ROUND(C14*B15,0)</f>
        <v>0</v>
      </c>
      <c r="D15" s="417">
        <v>0</v>
      </c>
    </row>
    <row r="16" spans="1:9" x14ac:dyDescent="0.2">
      <c r="A16" s="3" t="s">
        <v>211</v>
      </c>
      <c r="B16" s="3"/>
      <c r="C16" s="373">
        <v>0</v>
      </c>
      <c r="D16" s="373">
        <f>ROUND(D11,0)</f>
        <v>0</v>
      </c>
    </row>
    <row r="17" spans="1:4" x14ac:dyDescent="0.2">
      <c r="A17" s="8" t="s">
        <v>212</v>
      </c>
      <c r="B17" s="9">
        <v>0</v>
      </c>
      <c r="C17" s="417">
        <v>0</v>
      </c>
      <c r="D17" s="417">
        <f>ROUND(D16*B17,0)</f>
        <v>0</v>
      </c>
    </row>
    <row r="18" spans="1:4" x14ac:dyDescent="0.2">
      <c r="A18" s="3" t="s">
        <v>213</v>
      </c>
      <c r="B18" s="3"/>
      <c r="C18" s="418">
        <f>ROUND(C15+C14+D16+D17,0)</f>
        <v>0</v>
      </c>
      <c r="D18" s="418"/>
    </row>
    <row r="19" spans="1:4" x14ac:dyDescent="0.2">
      <c r="A19" s="8" t="s">
        <v>214</v>
      </c>
      <c r="B19" s="9">
        <v>0.05</v>
      </c>
      <c r="C19" s="419">
        <f>ROUND(C18*B19,0)</f>
        <v>0</v>
      </c>
      <c r="D19" s="419"/>
    </row>
    <row r="20" spans="1:4" x14ac:dyDescent="0.2">
      <c r="A20" s="3" t="s">
        <v>215</v>
      </c>
      <c r="B20" s="3"/>
      <c r="C20" s="420"/>
      <c r="D20" s="420"/>
    </row>
    <row r="21" spans="1:4" x14ac:dyDescent="0.2">
      <c r="A21" s="3" t="s">
        <v>216</v>
      </c>
      <c r="B21" s="3"/>
      <c r="C21" s="418">
        <f>ROUND(C20+C18+C19+D20,0)</f>
        <v>0</v>
      </c>
      <c r="D21" s="418"/>
    </row>
    <row r="22" spans="1:4" x14ac:dyDescent="0.2">
      <c r="A22" s="8" t="s">
        <v>217</v>
      </c>
      <c r="B22" s="9">
        <v>0.27</v>
      </c>
      <c r="C22" s="418">
        <f>ROUND(C21*B22,0)</f>
        <v>0</v>
      </c>
      <c r="D22" s="418"/>
    </row>
    <row r="23" spans="1:4" ht="14.25" x14ac:dyDescent="0.2">
      <c r="A23" s="7" t="s">
        <v>218</v>
      </c>
      <c r="B23" s="7"/>
      <c r="C23" s="421">
        <f>ROUND(C22+C21,0)</f>
        <v>0</v>
      </c>
      <c r="D23" s="421"/>
    </row>
    <row r="26" spans="1:4" x14ac:dyDescent="0.2">
      <c r="C26" s="370" t="s">
        <v>683</v>
      </c>
      <c r="D26" s="356">
        <v>43063</v>
      </c>
    </row>
  </sheetData>
  <mergeCells count="9">
    <mergeCell ref="A1:I1"/>
    <mergeCell ref="A2:I2"/>
    <mergeCell ref="A3:I3"/>
    <mergeCell ref="A7:D7"/>
    <mergeCell ref="C23:D23"/>
    <mergeCell ref="C22:D22"/>
    <mergeCell ref="C21:D21"/>
    <mergeCell ref="C19:D19"/>
    <mergeCell ref="C18:D18"/>
  </mergeCells>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N6" sqref="N6"/>
    </sheetView>
  </sheetViews>
  <sheetFormatPr defaultRowHeight="12.75" x14ac:dyDescent="0.2"/>
  <cols>
    <col min="1" max="1" width="5.7109375" customWidth="1"/>
    <col min="2" max="2" width="11.140625" customWidth="1"/>
    <col min="3" max="3" width="44.28515625" customWidth="1"/>
    <col min="7" max="8" width="9.140625" style="377"/>
    <col min="9" max="9" width="13.42578125" style="377" customWidth="1"/>
    <col min="10" max="10" width="12.42578125" style="377" customWidth="1"/>
    <col min="11" max="11" width="18.140625" customWidth="1"/>
    <col min="12" max="12" width="17.28515625" customWidth="1"/>
  </cols>
  <sheetData>
    <row r="1" spans="1:12" ht="25.5" x14ac:dyDescent="0.2">
      <c r="A1" s="70" t="s">
        <v>0</v>
      </c>
      <c r="B1" s="70" t="s">
        <v>6</v>
      </c>
      <c r="C1" s="70" t="s">
        <v>7</v>
      </c>
      <c r="D1" s="71" t="s">
        <v>8</v>
      </c>
      <c r="E1" s="71" t="s">
        <v>9</v>
      </c>
      <c r="F1" s="71" t="s">
        <v>10</v>
      </c>
      <c r="G1" s="383" t="s">
        <v>11</v>
      </c>
      <c r="H1" s="383" t="s">
        <v>12</v>
      </c>
      <c r="I1" s="383" t="s">
        <v>13</v>
      </c>
      <c r="J1" s="383" t="s">
        <v>14</v>
      </c>
      <c r="K1" s="71" t="s">
        <v>15</v>
      </c>
      <c r="L1" s="71" t="s">
        <v>16</v>
      </c>
    </row>
    <row r="2" spans="1:12" ht="71.25" customHeight="1" x14ac:dyDescent="0.2">
      <c r="A2" s="72">
        <v>1</v>
      </c>
      <c r="B2" s="73" t="s">
        <v>302</v>
      </c>
      <c r="C2" s="72" t="s">
        <v>303</v>
      </c>
      <c r="D2" s="73">
        <v>25</v>
      </c>
      <c r="E2" s="72" t="s">
        <v>66</v>
      </c>
      <c r="F2" s="72">
        <v>1.97</v>
      </c>
      <c r="G2" s="384">
        <v>0</v>
      </c>
      <c r="H2" s="384">
        <v>0</v>
      </c>
      <c r="I2" s="385">
        <f>G2*D2</f>
        <v>0</v>
      </c>
      <c r="J2" s="385">
        <f>H2*D2</f>
        <v>0</v>
      </c>
      <c r="K2" s="74" t="s">
        <v>20</v>
      </c>
      <c r="L2" s="74" t="s">
        <v>304</v>
      </c>
    </row>
    <row r="3" spans="1:12" ht="67.5" customHeight="1" x14ac:dyDescent="0.2">
      <c r="A3" s="72">
        <v>2</v>
      </c>
      <c r="B3" s="73" t="s">
        <v>305</v>
      </c>
      <c r="C3" s="72" t="s">
        <v>306</v>
      </c>
      <c r="D3" s="73">
        <v>6</v>
      </c>
      <c r="E3" s="72" t="s">
        <v>66</v>
      </c>
      <c r="F3" s="72">
        <v>1.97</v>
      </c>
      <c r="G3" s="384">
        <v>0</v>
      </c>
      <c r="H3" s="384">
        <v>0</v>
      </c>
      <c r="I3" s="385">
        <f t="shared" ref="I3:I35" si="0">G3*D3</f>
        <v>0</v>
      </c>
      <c r="J3" s="385">
        <f t="shared" ref="J3:J35" si="1">H3*D3</f>
        <v>0</v>
      </c>
      <c r="K3" s="74" t="s">
        <v>20</v>
      </c>
      <c r="L3" s="74" t="s">
        <v>307</v>
      </c>
    </row>
    <row r="4" spans="1:12" ht="69" customHeight="1" x14ac:dyDescent="0.2">
      <c r="A4" s="72">
        <v>3</v>
      </c>
      <c r="B4" s="73" t="s">
        <v>308</v>
      </c>
      <c r="C4" s="72" t="s">
        <v>309</v>
      </c>
      <c r="D4" s="73">
        <v>17</v>
      </c>
      <c r="E4" s="72" t="s">
        <v>66</v>
      </c>
      <c r="F4" s="72">
        <v>1.97</v>
      </c>
      <c r="G4" s="384">
        <v>0</v>
      </c>
      <c r="H4" s="384">
        <v>0</v>
      </c>
      <c r="I4" s="385">
        <f t="shared" si="0"/>
        <v>0</v>
      </c>
      <c r="J4" s="385">
        <f t="shared" si="1"/>
        <v>0</v>
      </c>
      <c r="K4" s="74" t="s">
        <v>20</v>
      </c>
      <c r="L4" s="74" t="s">
        <v>310</v>
      </c>
    </row>
    <row r="5" spans="1:12" ht="67.5" customHeight="1" x14ac:dyDescent="0.2">
      <c r="A5" s="72">
        <v>4</v>
      </c>
      <c r="B5" s="73" t="s">
        <v>311</v>
      </c>
      <c r="C5" s="72" t="s">
        <v>312</v>
      </c>
      <c r="D5" s="73">
        <v>17</v>
      </c>
      <c r="E5" s="72" t="s">
        <v>66</v>
      </c>
      <c r="F5" s="72">
        <v>1.97</v>
      </c>
      <c r="G5" s="384">
        <v>0</v>
      </c>
      <c r="H5" s="384">
        <v>0</v>
      </c>
      <c r="I5" s="385">
        <f t="shared" si="0"/>
        <v>0</v>
      </c>
      <c r="J5" s="385">
        <f t="shared" si="1"/>
        <v>0</v>
      </c>
      <c r="K5" s="74" t="s">
        <v>20</v>
      </c>
      <c r="L5" s="74" t="s">
        <v>313</v>
      </c>
    </row>
    <row r="6" spans="1:12" ht="69.75" customHeight="1" x14ac:dyDescent="0.2">
      <c r="A6" s="72">
        <v>5</v>
      </c>
      <c r="B6" s="73" t="s">
        <v>314</v>
      </c>
      <c r="C6" s="72" t="s">
        <v>315</v>
      </c>
      <c r="D6" s="73">
        <v>281</v>
      </c>
      <c r="E6" s="72" t="s">
        <v>66</v>
      </c>
      <c r="F6" s="72">
        <v>0.51</v>
      </c>
      <c r="G6" s="384">
        <v>0</v>
      </c>
      <c r="H6" s="384">
        <v>0</v>
      </c>
      <c r="I6" s="385">
        <f t="shared" si="0"/>
        <v>0</v>
      </c>
      <c r="J6" s="385">
        <f t="shared" si="1"/>
        <v>0</v>
      </c>
      <c r="K6" s="74"/>
      <c r="L6" s="74"/>
    </row>
    <row r="7" spans="1:12" ht="67.5" customHeight="1" x14ac:dyDescent="0.2">
      <c r="A7" s="72">
        <v>6</v>
      </c>
      <c r="B7" s="73" t="s">
        <v>316</v>
      </c>
      <c r="C7" s="72" t="s">
        <v>317</v>
      </c>
      <c r="D7" s="73">
        <v>281</v>
      </c>
      <c r="E7" s="72" t="s">
        <v>66</v>
      </c>
      <c r="F7" s="72">
        <v>0.51</v>
      </c>
      <c r="G7" s="384">
        <v>0</v>
      </c>
      <c r="H7" s="384">
        <v>0</v>
      </c>
      <c r="I7" s="385">
        <f t="shared" si="0"/>
        <v>0</v>
      </c>
      <c r="J7" s="385">
        <f t="shared" si="1"/>
        <v>0</v>
      </c>
      <c r="K7" s="74"/>
      <c r="L7" s="74"/>
    </row>
    <row r="8" spans="1:12" ht="41.25" customHeight="1" x14ac:dyDescent="0.2">
      <c r="A8" s="72">
        <v>7</v>
      </c>
      <c r="B8" s="73" t="s">
        <v>318</v>
      </c>
      <c r="C8" s="72" t="s">
        <v>319</v>
      </c>
      <c r="D8" s="73">
        <v>281</v>
      </c>
      <c r="E8" s="72" t="s">
        <v>66</v>
      </c>
      <c r="F8" s="72">
        <v>0.02</v>
      </c>
      <c r="G8" s="384">
        <v>0</v>
      </c>
      <c r="H8" s="384">
        <v>0</v>
      </c>
      <c r="I8" s="385">
        <f t="shared" si="0"/>
        <v>0</v>
      </c>
      <c r="J8" s="385">
        <f t="shared" si="1"/>
        <v>0</v>
      </c>
      <c r="K8" s="74"/>
      <c r="L8" s="74"/>
    </row>
    <row r="9" spans="1:12" ht="27.75" customHeight="1" x14ac:dyDescent="0.2">
      <c r="A9" s="72">
        <v>8</v>
      </c>
      <c r="B9" s="73" t="s">
        <v>196</v>
      </c>
      <c r="C9" s="72" t="s">
        <v>197</v>
      </c>
      <c r="D9" s="73">
        <v>1</v>
      </c>
      <c r="E9" s="72" t="s">
        <v>66</v>
      </c>
      <c r="F9" s="72">
        <v>20</v>
      </c>
      <c r="G9" s="384">
        <v>0</v>
      </c>
      <c r="H9" s="384">
        <v>0</v>
      </c>
      <c r="I9" s="385">
        <f t="shared" si="0"/>
        <v>0</v>
      </c>
      <c r="J9" s="385">
        <f t="shared" si="1"/>
        <v>0</v>
      </c>
      <c r="K9" s="74"/>
      <c r="L9" s="74"/>
    </row>
    <row r="10" spans="1:12" ht="32.25" customHeight="1" x14ac:dyDescent="0.2">
      <c r="A10" s="72">
        <v>9</v>
      </c>
      <c r="B10" s="73" t="s">
        <v>198</v>
      </c>
      <c r="C10" s="72" t="s">
        <v>199</v>
      </c>
      <c r="D10" s="73">
        <v>1</v>
      </c>
      <c r="E10" s="72" t="s">
        <v>66</v>
      </c>
      <c r="F10" s="72">
        <v>20</v>
      </c>
      <c r="G10" s="384">
        <v>0</v>
      </c>
      <c r="H10" s="384">
        <v>0</v>
      </c>
      <c r="I10" s="385">
        <f t="shared" si="0"/>
        <v>0</v>
      </c>
      <c r="J10" s="385">
        <f t="shared" si="1"/>
        <v>0</v>
      </c>
      <c r="K10" s="74"/>
      <c r="L10" s="74"/>
    </row>
    <row r="11" spans="1:12" ht="32.25" customHeight="1" x14ac:dyDescent="0.2">
      <c r="A11" s="72">
        <v>10</v>
      </c>
      <c r="B11" s="73" t="s">
        <v>320</v>
      </c>
      <c r="C11" s="72" t="s">
        <v>321</v>
      </c>
      <c r="D11" s="73">
        <v>300</v>
      </c>
      <c r="E11" s="72" t="s">
        <v>66</v>
      </c>
      <c r="F11" s="72">
        <v>1</v>
      </c>
      <c r="G11" s="384">
        <v>0</v>
      </c>
      <c r="H11" s="384">
        <v>0</v>
      </c>
      <c r="I11" s="385">
        <f t="shared" si="0"/>
        <v>0</v>
      </c>
      <c r="J11" s="385">
        <f t="shared" si="1"/>
        <v>0</v>
      </c>
      <c r="K11" s="74" t="s">
        <v>20</v>
      </c>
      <c r="L11" s="74" t="s">
        <v>322</v>
      </c>
    </row>
    <row r="12" spans="1:12" ht="29.25" customHeight="1" x14ac:dyDescent="0.2">
      <c r="A12" s="72">
        <v>11</v>
      </c>
      <c r="B12" s="73" t="s">
        <v>268</v>
      </c>
      <c r="C12" s="72" t="s">
        <v>269</v>
      </c>
      <c r="D12" s="73">
        <v>600</v>
      </c>
      <c r="E12" s="72" t="s">
        <v>66</v>
      </c>
      <c r="F12" s="72">
        <v>0.44</v>
      </c>
      <c r="G12" s="384">
        <v>0</v>
      </c>
      <c r="H12" s="384">
        <v>0</v>
      </c>
      <c r="I12" s="385">
        <f t="shared" si="0"/>
        <v>0</v>
      </c>
      <c r="J12" s="385">
        <f t="shared" si="1"/>
        <v>0</v>
      </c>
      <c r="K12" s="74" t="s">
        <v>20</v>
      </c>
      <c r="L12" s="74" t="s">
        <v>270</v>
      </c>
    </row>
    <row r="13" spans="1:12" ht="69.75" customHeight="1" x14ac:dyDescent="0.2">
      <c r="A13" s="72">
        <v>12</v>
      </c>
      <c r="B13" s="73" t="s">
        <v>323</v>
      </c>
      <c r="C13" s="72" t="s">
        <v>324</v>
      </c>
      <c r="D13" s="73">
        <v>4</v>
      </c>
      <c r="E13" s="72" t="s">
        <v>66</v>
      </c>
      <c r="F13" s="72">
        <v>2.67</v>
      </c>
      <c r="G13" s="384">
        <v>0</v>
      </c>
      <c r="H13" s="384">
        <v>0</v>
      </c>
      <c r="I13" s="385">
        <f t="shared" si="0"/>
        <v>0</v>
      </c>
      <c r="J13" s="385">
        <f t="shared" si="1"/>
        <v>0</v>
      </c>
      <c r="K13" s="74" t="s">
        <v>20</v>
      </c>
      <c r="L13" s="74" t="s">
        <v>325</v>
      </c>
    </row>
    <row r="14" spans="1:12" ht="68.25" customHeight="1" x14ac:dyDescent="0.2">
      <c r="A14" s="72">
        <v>13</v>
      </c>
      <c r="B14" s="73" t="s">
        <v>326</v>
      </c>
      <c r="C14" s="72" t="s">
        <v>327</v>
      </c>
      <c r="D14" s="73">
        <v>57</v>
      </c>
      <c r="E14" s="72" t="s">
        <v>66</v>
      </c>
      <c r="F14" s="72">
        <v>2.67</v>
      </c>
      <c r="G14" s="384">
        <v>0</v>
      </c>
      <c r="H14" s="384">
        <v>0</v>
      </c>
      <c r="I14" s="385">
        <f t="shared" si="0"/>
        <v>0</v>
      </c>
      <c r="J14" s="385">
        <f t="shared" si="1"/>
        <v>0</v>
      </c>
      <c r="K14" s="74" t="s">
        <v>20</v>
      </c>
      <c r="L14" s="74" t="s">
        <v>328</v>
      </c>
    </row>
    <row r="15" spans="1:12" ht="68.25" customHeight="1" x14ac:dyDescent="0.2">
      <c r="A15" s="72">
        <v>14</v>
      </c>
      <c r="B15" s="73" t="s">
        <v>329</v>
      </c>
      <c r="C15" s="72" t="s">
        <v>330</v>
      </c>
      <c r="D15" s="73">
        <v>45</v>
      </c>
      <c r="E15" s="72" t="s">
        <v>66</v>
      </c>
      <c r="F15" s="72">
        <v>2.67</v>
      </c>
      <c r="G15" s="384">
        <v>0</v>
      </c>
      <c r="H15" s="384">
        <v>0</v>
      </c>
      <c r="I15" s="385">
        <f t="shared" si="0"/>
        <v>0</v>
      </c>
      <c r="J15" s="385">
        <f t="shared" si="1"/>
        <v>0</v>
      </c>
      <c r="K15" s="74" t="s">
        <v>20</v>
      </c>
      <c r="L15" s="74" t="s">
        <v>331</v>
      </c>
    </row>
    <row r="16" spans="1:12" ht="66.75" customHeight="1" x14ac:dyDescent="0.2">
      <c r="A16" s="72">
        <v>15</v>
      </c>
      <c r="B16" s="73" t="s">
        <v>332</v>
      </c>
      <c r="C16" s="72" t="s">
        <v>333</v>
      </c>
      <c r="D16" s="73">
        <v>24</v>
      </c>
      <c r="E16" s="72" t="s">
        <v>66</v>
      </c>
      <c r="F16" s="72">
        <v>2.67</v>
      </c>
      <c r="G16" s="384">
        <v>0</v>
      </c>
      <c r="H16" s="384">
        <v>0</v>
      </c>
      <c r="I16" s="385">
        <f t="shared" si="0"/>
        <v>0</v>
      </c>
      <c r="J16" s="385">
        <f t="shared" si="1"/>
        <v>0</v>
      </c>
      <c r="K16" s="74" t="s">
        <v>20</v>
      </c>
      <c r="L16" s="74" t="s">
        <v>334</v>
      </c>
    </row>
    <row r="17" spans="1:12" ht="66" customHeight="1" x14ac:dyDescent="0.2">
      <c r="A17" s="72">
        <v>16</v>
      </c>
      <c r="B17" s="73" t="s">
        <v>335</v>
      </c>
      <c r="C17" s="72" t="s">
        <v>336</v>
      </c>
      <c r="D17" s="73">
        <v>10</v>
      </c>
      <c r="E17" s="72" t="s">
        <v>66</v>
      </c>
      <c r="F17" s="72">
        <v>1.97</v>
      </c>
      <c r="G17" s="384">
        <v>0</v>
      </c>
      <c r="H17" s="384">
        <v>0</v>
      </c>
      <c r="I17" s="385">
        <f t="shared" si="0"/>
        <v>0</v>
      </c>
      <c r="J17" s="385">
        <f t="shared" si="1"/>
        <v>0</v>
      </c>
      <c r="K17" s="74" t="s">
        <v>20</v>
      </c>
      <c r="L17" s="74" t="s">
        <v>337</v>
      </c>
    </row>
    <row r="18" spans="1:12" ht="66.75" customHeight="1" x14ac:dyDescent="0.2">
      <c r="A18" s="72">
        <v>17</v>
      </c>
      <c r="B18" s="73" t="s">
        <v>338</v>
      </c>
      <c r="C18" s="72" t="s">
        <v>339</v>
      </c>
      <c r="D18" s="73">
        <v>10</v>
      </c>
      <c r="E18" s="72" t="s">
        <v>66</v>
      </c>
      <c r="F18" s="72">
        <v>1.97</v>
      </c>
      <c r="G18" s="384">
        <v>0</v>
      </c>
      <c r="H18" s="384">
        <v>0</v>
      </c>
      <c r="I18" s="385">
        <f t="shared" si="0"/>
        <v>0</v>
      </c>
      <c r="J18" s="385">
        <f t="shared" si="1"/>
        <v>0</v>
      </c>
      <c r="K18" s="74" t="s">
        <v>20</v>
      </c>
      <c r="L18" s="74" t="s">
        <v>340</v>
      </c>
    </row>
    <row r="19" spans="1:12" ht="66.75" customHeight="1" x14ac:dyDescent="0.2">
      <c r="A19" s="72">
        <v>18</v>
      </c>
      <c r="B19" s="73" t="s">
        <v>341</v>
      </c>
      <c r="C19" s="72" t="s">
        <v>342</v>
      </c>
      <c r="D19" s="73">
        <v>12</v>
      </c>
      <c r="E19" s="72" t="s">
        <v>66</v>
      </c>
      <c r="F19" s="72">
        <v>2.67</v>
      </c>
      <c r="G19" s="384">
        <v>0</v>
      </c>
      <c r="H19" s="384">
        <v>0</v>
      </c>
      <c r="I19" s="385">
        <f t="shared" si="0"/>
        <v>0</v>
      </c>
      <c r="J19" s="385">
        <f t="shared" si="1"/>
        <v>0</v>
      </c>
      <c r="K19" s="74" t="s">
        <v>20</v>
      </c>
      <c r="L19" s="74" t="s">
        <v>343</v>
      </c>
    </row>
    <row r="20" spans="1:12" ht="70.5" customHeight="1" x14ac:dyDescent="0.2">
      <c r="A20" s="72">
        <v>19</v>
      </c>
      <c r="B20" s="73" t="s">
        <v>344</v>
      </c>
      <c r="C20" s="72" t="s">
        <v>345</v>
      </c>
      <c r="D20" s="73">
        <v>4</v>
      </c>
      <c r="E20" s="72" t="s">
        <v>66</v>
      </c>
      <c r="F20" s="72">
        <v>2.67</v>
      </c>
      <c r="G20" s="384">
        <v>0</v>
      </c>
      <c r="H20" s="384">
        <v>0</v>
      </c>
      <c r="I20" s="385">
        <f t="shared" si="0"/>
        <v>0</v>
      </c>
      <c r="J20" s="385">
        <f t="shared" si="1"/>
        <v>0</v>
      </c>
      <c r="K20" s="74"/>
      <c r="L20" s="74"/>
    </row>
    <row r="21" spans="1:12" ht="68.25" customHeight="1" x14ac:dyDescent="0.2">
      <c r="A21" s="72">
        <v>20</v>
      </c>
      <c r="B21" s="73" t="s">
        <v>346</v>
      </c>
      <c r="C21" s="72" t="s">
        <v>347</v>
      </c>
      <c r="D21" s="73">
        <v>5</v>
      </c>
      <c r="E21" s="72" t="s">
        <v>66</v>
      </c>
      <c r="F21" s="72">
        <v>2.67</v>
      </c>
      <c r="G21" s="384">
        <v>0</v>
      </c>
      <c r="H21" s="384">
        <v>0</v>
      </c>
      <c r="I21" s="385">
        <f t="shared" si="0"/>
        <v>0</v>
      </c>
      <c r="J21" s="385">
        <f t="shared" si="1"/>
        <v>0</v>
      </c>
      <c r="K21" s="74"/>
      <c r="L21" s="74"/>
    </row>
    <row r="22" spans="1:12" ht="27" customHeight="1" x14ac:dyDescent="0.2">
      <c r="A22" s="72">
        <v>21</v>
      </c>
      <c r="B22" s="73" t="s">
        <v>193</v>
      </c>
      <c r="C22" s="72" t="s">
        <v>348</v>
      </c>
      <c r="D22" s="73">
        <v>1</v>
      </c>
      <c r="E22" s="72" t="s">
        <v>66</v>
      </c>
      <c r="F22" s="72">
        <v>148</v>
      </c>
      <c r="G22" s="384">
        <v>0</v>
      </c>
      <c r="H22" s="384">
        <v>0</v>
      </c>
      <c r="I22" s="385">
        <f t="shared" si="0"/>
        <v>0</v>
      </c>
      <c r="J22" s="385">
        <f t="shared" si="1"/>
        <v>0</v>
      </c>
      <c r="K22" s="74"/>
      <c r="L22" s="74"/>
    </row>
    <row r="23" spans="1:12" ht="28.5" customHeight="1" x14ac:dyDescent="0.2">
      <c r="A23" s="72">
        <v>22</v>
      </c>
      <c r="B23" s="73" t="s">
        <v>349</v>
      </c>
      <c r="C23" s="72" t="s">
        <v>350</v>
      </c>
      <c r="D23" s="73">
        <v>1</v>
      </c>
      <c r="E23" s="72" t="s">
        <v>66</v>
      </c>
      <c r="F23" s="72">
        <v>78.400000000000006</v>
      </c>
      <c r="G23" s="384">
        <v>0</v>
      </c>
      <c r="H23" s="384">
        <v>0</v>
      </c>
      <c r="I23" s="385">
        <f t="shared" si="0"/>
        <v>0</v>
      </c>
      <c r="J23" s="385">
        <f t="shared" si="1"/>
        <v>0</v>
      </c>
      <c r="K23" s="74"/>
      <c r="L23" s="74"/>
    </row>
    <row r="24" spans="1:12" ht="65.25" customHeight="1" x14ac:dyDescent="0.2">
      <c r="A24" s="72">
        <v>23</v>
      </c>
      <c r="B24" s="73" t="s">
        <v>351</v>
      </c>
      <c r="C24" s="72" t="s">
        <v>352</v>
      </c>
      <c r="D24" s="73">
        <v>5</v>
      </c>
      <c r="E24" s="72" t="s">
        <v>66</v>
      </c>
      <c r="F24" s="72">
        <v>1.97</v>
      </c>
      <c r="G24" s="384">
        <v>0</v>
      </c>
      <c r="H24" s="384">
        <v>0</v>
      </c>
      <c r="I24" s="385">
        <f t="shared" si="0"/>
        <v>0</v>
      </c>
      <c r="J24" s="385">
        <f t="shared" si="1"/>
        <v>0</v>
      </c>
      <c r="K24" s="74" t="s">
        <v>20</v>
      </c>
      <c r="L24" s="74" t="s">
        <v>353</v>
      </c>
    </row>
    <row r="25" spans="1:12" ht="68.25" customHeight="1" x14ac:dyDescent="0.2">
      <c r="A25" s="72">
        <v>24</v>
      </c>
      <c r="B25" s="73" t="s">
        <v>354</v>
      </c>
      <c r="C25" s="72" t="s">
        <v>355</v>
      </c>
      <c r="D25" s="73">
        <v>5</v>
      </c>
      <c r="E25" s="72" t="s">
        <v>66</v>
      </c>
      <c r="F25" s="72">
        <v>1.97</v>
      </c>
      <c r="G25" s="384">
        <v>0</v>
      </c>
      <c r="H25" s="384">
        <v>0</v>
      </c>
      <c r="I25" s="385">
        <f t="shared" si="0"/>
        <v>0</v>
      </c>
      <c r="J25" s="385">
        <f t="shared" si="1"/>
        <v>0</v>
      </c>
      <c r="K25" s="74" t="s">
        <v>20</v>
      </c>
      <c r="L25" s="74" t="s">
        <v>356</v>
      </c>
    </row>
    <row r="26" spans="1:12" ht="67.5" customHeight="1" x14ac:dyDescent="0.2">
      <c r="A26" s="72">
        <v>25</v>
      </c>
      <c r="B26" s="73" t="s">
        <v>357</v>
      </c>
      <c r="C26" s="72" t="s">
        <v>358</v>
      </c>
      <c r="D26" s="73">
        <v>1</v>
      </c>
      <c r="E26" s="72" t="s">
        <v>66</v>
      </c>
      <c r="F26" s="72">
        <v>1.97</v>
      </c>
      <c r="G26" s="384">
        <v>0</v>
      </c>
      <c r="H26" s="384">
        <v>0</v>
      </c>
      <c r="I26" s="385">
        <f t="shared" si="0"/>
        <v>0</v>
      </c>
      <c r="J26" s="385">
        <f t="shared" si="1"/>
        <v>0</v>
      </c>
      <c r="K26" s="74" t="s">
        <v>20</v>
      </c>
      <c r="L26" s="74" t="s">
        <v>359</v>
      </c>
    </row>
    <row r="27" spans="1:12" ht="66" customHeight="1" x14ac:dyDescent="0.2">
      <c r="A27" s="72">
        <v>26</v>
      </c>
      <c r="B27" s="73" t="s">
        <v>360</v>
      </c>
      <c r="C27" s="72" t="s">
        <v>361</v>
      </c>
      <c r="D27" s="73">
        <v>16</v>
      </c>
      <c r="E27" s="72" t="s">
        <v>66</v>
      </c>
      <c r="F27" s="72">
        <v>1.97</v>
      </c>
      <c r="G27" s="384">
        <v>0</v>
      </c>
      <c r="H27" s="384">
        <v>0</v>
      </c>
      <c r="I27" s="385">
        <f t="shared" si="0"/>
        <v>0</v>
      </c>
      <c r="J27" s="385">
        <f t="shared" si="1"/>
        <v>0</v>
      </c>
      <c r="K27" s="74" t="s">
        <v>20</v>
      </c>
      <c r="L27" s="74" t="s">
        <v>362</v>
      </c>
    </row>
    <row r="28" spans="1:12" ht="67.5" customHeight="1" x14ac:dyDescent="0.2">
      <c r="A28" s="72">
        <v>27</v>
      </c>
      <c r="B28" s="73" t="s">
        <v>363</v>
      </c>
      <c r="C28" s="72" t="s">
        <v>364</v>
      </c>
      <c r="D28" s="73">
        <v>6</v>
      </c>
      <c r="E28" s="72" t="s">
        <v>66</v>
      </c>
      <c r="F28" s="72">
        <v>2.67</v>
      </c>
      <c r="G28" s="384">
        <v>0</v>
      </c>
      <c r="H28" s="384">
        <v>0</v>
      </c>
      <c r="I28" s="385">
        <f t="shared" si="0"/>
        <v>0</v>
      </c>
      <c r="J28" s="385">
        <f t="shared" si="1"/>
        <v>0</v>
      </c>
      <c r="K28" s="74"/>
      <c r="L28" s="74"/>
    </row>
    <row r="29" spans="1:12" ht="69" customHeight="1" x14ac:dyDescent="0.2">
      <c r="A29" s="72">
        <v>28</v>
      </c>
      <c r="B29" s="73" t="s">
        <v>365</v>
      </c>
      <c r="C29" s="72" t="s">
        <v>366</v>
      </c>
      <c r="D29" s="73">
        <v>5</v>
      </c>
      <c r="E29" s="72" t="s">
        <v>66</v>
      </c>
      <c r="F29" s="72">
        <v>3.95</v>
      </c>
      <c r="G29" s="384">
        <v>0</v>
      </c>
      <c r="H29" s="384">
        <v>0</v>
      </c>
      <c r="I29" s="385">
        <f t="shared" si="0"/>
        <v>0</v>
      </c>
      <c r="J29" s="385">
        <f t="shared" si="1"/>
        <v>0</v>
      </c>
      <c r="K29" s="74"/>
      <c r="L29" s="74"/>
    </row>
    <row r="30" spans="1:12" ht="81.75" customHeight="1" x14ac:dyDescent="0.2">
      <c r="A30" s="72">
        <v>29</v>
      </c>
      <c r="B30" s="73" t="s">
        <v>367</v>
      </c>
      <c r="C30" s="72" t="s">
        <v>368</v>
      </c>
      <c r="D30" s="73">
        <v>16</v>
      </c>
      <c r="E30" s="72" t="s">
        <v>66</v>
      </c>
      <c r="F30" s="72">
        <v>0.51</v>
      </c>
      <c r="G30" s="384">
        <v>0</v>
      </c>
      <c r="H30" s="384">
        <v>0</v>
      </c>
      <c r="I30" s="385">
        <f t="shared" si="0"/>
        <v>0</v>
      </c>
      <c r="J30" s="385">
        <f t="shared" si="1"/>
        <v>0</v>
      </c>
      <c r="K30" s="74" t="s">
        <v>20</v>
      </c>
      <c r="L30" s="74" t="s">
        <v>369</v>
      </c>
    </row>
    <row r="31" spans="1:12" ht="81.75" customHeight="1" x14ac:dyDescent="0.2">
      <c r="A31" s="72">
        <v>30</v>
      </c>
      <c r="B31" s="73" t="s">
        <v>127</v>
      </c>
      <c r="C31" s="72" t="s">
        <v>128</v>
      </c>
      <c r="D31" s="73">
        <v>22</v>
      </c>
      <c r="E31" s="72" t="s">
        <v>66</v>
      </c>
      <c r="F31" s="72">
        <v>0.56000000000000005</v>
      </c>
      <c r="G31" s="384">
        <v>0</v>
      </c>
      <c r="H31" s="384">
        <v>0</v>
      </c>
      <c r="I31" s="385">
        <f t="shared" si="0"/>
        <v>0</v>
      </c>
      <c r="J31" s="385">
        <f t="shared" si="1"/>
        <v>0</v>
      </c>
      <c r="K31" s="74" t="s">
        <v>20</v>
      </c>
      <c r="L31" s="74" t="s">
        <v>129</v>
      </c>
    </row>
    <row r="32" spans="1:12" ht="78.75" customHeight="1" x14ac:dyDescent="0.2">
      <c r="A32" s="72">
        <v>31</v>
      </c>
      <c r="B32" s="73" t="s">
        <v>370</v>
      </c>
      <c r="C32" s="72" t="s">
        <v>371</v>
      </c>
      <c r="D32" s="73">
        <v>19</v>
      </c>
      <c r="E32" s="72" t="s">
        <v>66</v>
      </c>
      <c r="F32" s="72">
        <v>0.69</v>
      </c>
      <c r="G32" s="384">
        <v>0</v>
      </c>
      <c r="H32" s="384">
        <v>0</v>
      </c>
      <c r="I32" s="385">
        <f t="shared" si="0"/>
        <v>0</v>
      </c>
      <c r="J32" s="385">
        <f t="shared" si="1"/>
        <v>0</v>
      </c>
      <c r="K32" s="74" t="s">
        <v>20</v>
      </c>
      <c r="L32" s="74" t="s">
        <v>372</v>
      </c>
    </row>
    <row r="33" spans="1:12" ht="80.25" customHeight="1" x14ac:dyDescent="0.2">
      <c r="A33" s="72">
        <v>32</v>
      </c>
      <c r="B33" s="73" t="s">
        <v>373</v>
      </c>
      <c r="C33" s="72" t="s">
        <v>374</v>
      </c>
      <c r="D33" s="73">
        <v>1</v>
      </c>
      <c r="E33" s="72" t="s">
        <v>66</v>
      </c>
      <c r="F33" s="72">
        <v>0.45</v>
      </c>
      <c r="G33" s="384">
        <v>0</v>
      </c>
      <c r="H33" s="384">
        <v>0</v>
      </c>
      <c r="I33" s="385">
        <f t="shared" si="0"/>
        <v>0</v>
      </c>
      <c r="J33" s="385">
        <f t="shared" si="1"/>
        <v>0</v>
      </c>
      <c r="K33" s="74" t="s">
        <v>20</v>
      </c>
      <c r="L33" s="74" t="s">
        <v>375</v>
      </c>
    </row>
    <row r="34" spans="1:12" ht="42" customHeight="1" x14ac:dyDescent="0.2">
      <c r="A34" s="72">
        <v>33</v>
      </c>
      <c r="B34" s="73" t="s">
        <v>187</v>
      </c>
      <c r="C34" s="72" t="s">
        <v>376</v>
      </c>
      <c r="D34" s="73">
        <v>1600</v>
      </c>
      <c r="E34" s="72" t="s">
        <v>377</v>
      </c>
      <c r="F34" s="72">
        <v>0.5</v>
      </c>
      <c r="G34" s="384">
        <v>0</v>
      </c>
      <c r="H34" s="384">
        <v>0</v>
      </c>
      <c r="I34" s="385">
        <f t="shared" si="0"/>
        <v>0</v>
      </c>
      <c r="J34" s="385">
        <f t="shared" si="1"/>
        <v>0</v>
      </c>
      <c r="K34" s="74"/>
      <c r="L34" s="74"/>
    </row>
    <row r="35" spans="1:12" ht="57" customHeight="1" x14ac:dyDescent="0.2">
      <c r="A35" s="72">
        <v>34</v>
      </c>
      <c r="B35" s="73" t="s">
        <v>378</v>
      </c>
      <c r="C35" s="72" t="s">
        <v>379</v>
      </c>
      <c r="D35" s="73">
        <v>2</v>
      </c>
      <c r="E35" s="72" t="s">
        <v>66</v>
      </c>
      <c r="F35" s="72">
        <v>2.67</v>
      </c>
      <c r="G35" s="384">
        <v>0</v>
      </c>
      <c r="H35" s="384">
        <v>0</v>
      </c>
      <c r="I35" s="385">
        <f t="shared" si="0"/>
        <v>0</v>
      </c>
      <c r="J35" s="385">
        <f t="shared" si="1"/>
        <v>0</v>
      </c>
      <c r="K35" s="74"/>
      <c r="L35" s="74"/>
    </row>
    <row r="36" spans="1:12" ht="20.25" customHeight="1" x14ac:dyDescent="0.2">
      <c r="A36" s="75"/>
      <c r="B36" s="75"/>
      <c r="C36" s="75" t="s">
        <v>22</v>
      </c>
      <c r="D36" s="75"/>
      <c r="E36" s="75"/>
      <c r="F36" s="75"/>
      <c r="G36" s="386"/>
      <c r="H36" s="386"/>
      <c r="I36" s="387">
        <f>SUM(I2:I35)</f>
        <v>0</v>
      </c>
      <c r="J36" s="387">
        <f>SUM(J2:J35)</f>
        <v>0</v>
      </c>
      <c r="K36" s="75"/>
      <c r="L36" s="75"/>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M17" sqref="M17"/>
    </sheetView>
  </sheetViews>
  <sheetFormatPr defaultRowHeight="12.75" x14ac:dyDescent="0.2"/>
  <cols>
    <col min="2" max="2" width="10.42578125" customWidth="1"/>
    <col min="3" max="3" width="39.28515625" customWidth="1"/>
    <col min="7" max="8" width="9.140625" style="377"/>
    <col min="9" max="9" width="13" style="377" customWidth="1"/>
    <col min="10" max="10" width="13.85546875" style="377" customWidth="1"/>
    <col min="11" max="11" width="15.42578125" customWidth="1"/>
    <col min="12" max="12" width="21" customWidth="1"/>
  </cols>
  <sheetData>
    <row r="1" spans="1:12" ht="25.5" x14ac:dyDescent="0.2">
      <c r="A1" s="64" t="s">
        <v>0</v>
      </c>
      <c r="B1" s="64" t="s">
        <v>6</v>
      </c>
      <c r="C1" s="64" t="s">
        <v>7</v>
      </c>
      <c r="D1" s="65" t="s">
        <v>8</v>
      </c>
      <c r="E1" s="65" t="s">
        <v>9</v>
      </c>
      <c r="F1" s="65" t="s">
        <v>10</v>
      </c>
      <c r="G1" s="383" t="s">
        <v>11</v>
      </c>
      <c r="H1" s="383" t="s">
        <v>12</v>
      </c>
      <c r="I1" s="383" t="s">
        <v>13</v>
      </c>
      <c r="J1" s="383" t="s">
        <v>14</v>
      </c>
      <c r="K1" s="65" t="s">
        <v>15</v>
      </c>
      <c r="L1" s="65" t="s">
        <v>16</v>
      </c>
    </row>
    <row r="2" spans="1:12" ht="29.25" customHeight="1" x14ac:dyDescent="0.2">
      <c r="A2" s="66">
        <v>1</v>
      </c>
      <c r="B2" s="67" t="s">
        <v>292</v>
      </c>
      <c r="C2" s="66" t="s">
        <v>293</v>
      </c>
      <c r="D2" s="67">
        <v>42</v>
      </c>
      <c r="E2" s="66" t="s">
        <v>294</v>
      </c>
      <c r="F2" s="66">
        <v>0.1</v>
      </c>
      <c r="G2" s="384">
        <v>0</v>
      </c>
      <c r="H2" s="384">
        <v>0</v>
      </c>
      <c r="I2" s="385">
        <f>G2*D2</f>
        <v>0</v>
      </c>
      <c r="J2" s="385">
        <f>H2*D2</f>
        <v>0</v>
      </c>
      <c r="K2" s="68" t="s">
        <v>20</v>
      </c>
      <c r="L2" s="68" t="s">
        <v>295</v>
      </c>
    </row>
    <row r="3" spans="1:12" ht="65.25" customHeight="1" x14ac:dyDescent="0.2">
      <c r="A3" s="66">
        <v>2</v>
      </c>
      <c r="B3" s="67" t="s">
        <v>296</v>
      </c>
      <c r="C3" s="66" t="s">
        <v>297</v>
      </c>
      <c r="D3" s="67">
        <v>39</v>
      </c>
      <c r="E3" s="66" t="s">
        <v>66</v>
      </c>
      <c r="F3" s="66">
        <v>4.9000000000000004</v>
      </c>
      <c r="G3" s="384">
        <v>0</v>
      </c>
      <c r="H3" s="384">
        <v>0</v>
      </c>
      <c r="I3" s="385">
        <f t="shared" ref="I3:I4" si="0">G3*D3</f>
        <v>0</v>
      </c>
      <c r="J3" s="385">
        <f t="shared" ref="J3:J4" si="1">H3*D3</f>
        <v>0</v>
      </c>
      <c r="K3" s="68" t="s">
        <v>20</v>
      </c>
      <c r="L3" s="68" t="s">
        <v>298</v>
      </c>
    </row>
    <row r="4" spans="1:12" ht="67.5" customHeight="1" x14ac:dyDescent="0.2">
      <c r="A4" s="66">
        <v>3</v>
      </c>
      <c r="B4" s="67" t="s">
        <v>299</v>
      </c>
      <c r="C4" s="66" t="s">
        <v>300</v>
      </c>
      <c r="D4" s="67">
        <v>3</v>
      </c>
      <c r="E4" s="66" t="s">
        <v>66</v>
      </c>
      <c r="F4" s="66">
        <v>4.9000000000000004</v>
      </c>
      <c r="G4" s="384">
        <v>0</v>
      </c>
      <c r="H4" s="384">
        <v>0</v>
      </c>
      <c r="I4" s="385">
        <f t="shared" si="0"/>
        <v>0</v>
      </c>
      <c r="J4" s="385">
        <f t="shared" si="1"/>
        <v>0</v>
      </c>
      <c r="K4" s="68" t="s">
        <v>20</v>
      </c>
      <c r="L4" s="68" t="s">
        <v>301</v>
      </c>
    </row>
    <row r="5" spans="1:12" ht="17.25" customHeight="1" x14ac:dyDescent="0.2">
      <c r="A5" s="69"/>
      <c r="B5" s="69"/>
      <c r="C5" s="69" t="s">
        <v>22</v>
      </c>
      <c r="D5" s="69"/>
      <c r="E5" s="69"/>
      <c r="F5" s="69"/>
      <c r="G5" s="386"/>
      <c r="H5" s="386"/>
      <c r="I5" s="387">
        <f>SUM(I2:I4)</f>
        <v>0</v>
      </c>
      <c r="J5" s="387">
        <f>SUM(J2:J4)</f>
        <v>0</v>
      </c>
      <c r="K5" s="69"/>
      <c r="L5" s="69"/>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M18" sqref="M18"/>
    </sheetView>
  </sheetViews>
  <sheetFormatPr defaultRowHeight="12.75" x14ac:dyDescent="0.2"/>
  <cols>
    <col min="2" max="2" width="13.42578125" customWidth="1"/>
    <col min="3" max="3" width="33.85546875" customWidth="1"/>
    <col min="7" max="9" width="9.140625" style="377"/>
    <col min="10" max="10" width="12.85546875" style="377" customWidth="1"/>
    <col min="11" max="11" width="18.85546875" customWidth="1"/>
    <col min="12" max="12" width="19.42578125" customWidth="1"/>
  </cols>
  <sheetData>
    <row r="1" spans="1:12" ht="25.5" x14ac:dyDescent="0.2">
      <c r="A1" s="58" t="s">
        <v>0</v>
      </c>
      <c r="B1" s="58" t="s">
        <v>6</v>
      </c>
      <c r="C1" s="58" t="s">
        <v>7</v>
      </c>
      <c r="D1" s="59" t="s">
        <v>8</v>
      </c>
      <c r="E1" s="59" t="s">
        <v>9</v>
      </c>
      <c r="F1" s="59" t="s">
        <v>10</v>
      </c>
      <c r="G1" s="383" t="s">
        <v>11</v>
      </c>
      <c r="H1" s="383" t="s">
        <v>12</v>
      </c>
      <c r="I1" s="383" t="s">
        <v>13</v>
      </c>
      <c r="J1" s="383" t="s">
        <v>14</v>
      </c>
      <c r="K1" s="59" t="s">
        <v>15</v>
      </c>
      <c r="L1" s="59" t="s">
        <v>16</v>
      </c>
    </row>
    <row r="2" spans="1:12" ht="25.5" x14ac:dyDescent="0.2">
      <c r="A2" s="60">
        <v>1</v>
      </c>
      <c r="B2" s="61" t="s">
        <v>290</v>
      </c>
      <c r="C2" s="60" t="s">
        <v>291</v>
      </c>
      <c r="D2" s="61">
        <v>1</v>
      </c>
      <c r="E2" s="60" t="s">
        <v>66</v>
      </c>
      <c r="F2" s="60">
        <v>50</v>
      </c>
      <c r="G2" s="384">
        <v>0</v>
      </c>
      <c r="H2" s="384">
        <v>0</v>
      </c>
      <c r="I2" s="385">
        <f>G2*D2</f>
        <v>0</v>
      </c>
      <c r="J2" s="385">
        <f>H2*D2</f>
        <v>0</v>
      </c>
      <c r="K2" s="62"/>
      <c r="L2" s="62"/>
    </row>
    <row r="3" spans="1:12" ht="21" customHeight="1" x14ac:dyDescent="0.2">
      <c r="A3" s="63"/>
      <c r="B3" s="63"/>
      <c r="C3" s="63" t="s">
        <v>22</v>
      </c>
      <c r="D3" s="63"/>
      <c r="E3" s="63"/>
      <c r="F3" s="63"/>
      <c r="G3" s="386"/>
      <c r="H3" s="386"/>
      <c r="I3" s="387">
        <f>SUM(I2)</f>
        <v>0</v>
      </c>
      <c r="J3" s="387">
        <f>SUM(J2)</f>
        <v>0</v>
      </c>
      <c r="K3" s="63"/>
      <c r="L3" s="63"/>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workbookViewId="0">
      <selection activeCell="K18" sqref="K18"/>
    </sheetView>
  </sheetViews>
  <sheetFormatPr defaultRowHeight="12.75" x14ac:dyDescent="0.2"/>
  <cols>
    <col min="1" max="1" width="39.5703125" customWidth="1"/>
    <col min="2" max="2" width="12.28515625" customWidth="1"/>
    <col min="3" max="3" width="15.7109375" customWidth="1"/>
    <col min="4" max="4" width="15.42578125" customWidth="1"/>
  </cols>
  <sheetData>
    <row r="1" spans="1:9" x14ac:dyDescent="0.2">
      <c r="A1" s="400" t="s">
        <v>686</v>
      </c>
      <c r="B1" s="400"/>
      <c r="C1" s="400"/>
      <c r="D1" s="400"/>
      <c r="E1" s="400"/>
      <c r="F1" s="400"/>
      <c r="G1" s="400"/>
      <c r="H1" s="400"/>
      <c r="I1" s="400"/>
    </row>
    <row r="2" spans="1:9" x14ac:dyDescent="0.2">
      <c r="A2" s="400" t="s">
        <v>684</v>
      </c>
      <c r="B2" s="400"/>
      <c r="C2" s="400"/>
      <c r="D2" s="400"/>
      <c r="E2" s="400"/>
      <c r="F2" s="400"/>
      <c r="G2" s="400"/>
      <c r="H2" s="400"/>
      <c r="I2" s="400"/>
    </row>
    <row r="3" spans="1:9" x14ac:dyDescent="0.2">
      <c r="A3" s="401" t="s">
        <v>646</v>
      </c>
      <c r="B3" s="401"/>
      <c r="C3" s="401"/>
      <c r="D3" s="401"/>
      <c r="E3" s="401"/>
      <c r="F3" s="401"/>
      <c r="G3" s="401"/>
      <c r="H3" s="401"/>
      <c r="I3" s="401"/>
    </row>
    <row r="4" spans="1:9" ht="76.5" x14ac:dyDescent="0.2">
      <c r="A4" s="354" t="s">
        <v>682</v>
      </c>
    </row>
    <row r="5" spans="1:9" ht="51" x14ac:dyDescent="0.2">
      <c r="A5" s="271" t="s">
        <v>681</v>
      </c>
    </row>
    <row r="7" spans="1:9" ht="18.75" x14ac:dyDescent="0.2">
      <c r="A7" s="403" t="s">
        <v>203</v>
      </c>
      <c r="B7" s="403"/>
      <c r="C7" s="403"/>
      <c r="D7" s="403"/>
    </row>
    <row r="8" spans="1:9" x14ac:dyDescent="0.2">
      <c r="A8" s="126" t="s">
        <v>1</v>
      </c>
      <c r="B8" s="127"/>
      <c r="C8" s="127" t="s">
        <v>2</v>
      </c>
      <c r="D8" s="127" t="s">
        <v>3</v>
      </c>
    </row>
    <row r="9" spans="1:9" ht="16.5" customHeight="1" x14ac:dyDescent="0.2">
      <c r="A9" s="128" t="s">
        <v>204</v>
      </c>
      <c r="B9" s="128"/>
      <c r="C9" s="379">
        <f>'Hematológia Munkanem összesítő'!C6</f>
        <v>0</v>
      </c>
      <c r="D9" s="379">
        <f>'Hematológia Munkanem összesítő'!D6</f>
        <v>0</v>
      </c>
    </row>
    <row r="10" spans="1:9" ht="15" customHeight="1" x14ac:dyDescent="0.2">
      <c r="A10" s="130" t="s">
        <v>205</v>
      </c>
      <c r="B10" s="131">
        <v>0</v>
      </c>
      <c r="C10" s="380">
        <v>0</v>
      </c>
      <c r="D10" s="380">
        <f>ROUND(D9*B10,0)</f>
        <v>0</v>
      </c>
    </row>
    <row r="11" spans="1:9" ht="14.25" customHeight="1" x14ac:dyDescent="0.2">
      <c r="A11" s="128" t="s">
        <v>206</v>
      </c>
      <c r="B11" s="128"/>
      <c r="C11" s="381">
        <f>ROUND(C10+C9,0)</f>
        <v>0</v>
      </c>
      <c r="D11" s="381">
        <f>ROUND(D9+D10,0)</f>
        <v>0</v>
      </c>
    </row>
    <row r="12" spans="1:9" ht="15" customHeight="1" x14ac:dyDescent="0.2">
      <c r="A12" s="128" t="s">
        <v>207</v>
      </c>
      <c r="B12" s="128"/>
      <c r="C12" s="381">
        <f>ROUND(C11,0)</f>
        <v>0</v>
      </c>
      <c r="D12" s="381">
        <v>0</v>
      </c>
    </row>
    <row r="13" spans="1:9" ht="14.25" customHeight="1" x14ac:dyDescent="0.2">
      <c r="A13" s="130" t="s">
        <v>208</v>
      </c>
      <c r="B13" s="131">
        <v>0</v>
      </c>
      <c r="C13" s="380">
        <f>ROUND(C12*B13,0)</f>
        <v>0</v>
      </c>
      <c r="D13" s="380">
        <v>0</v>
      </c>
    </row>
    <row r="14" spans="1:9" ht="15" customHeight="1" x14ac:dyDescent="0.2">
      <c r="A14" s="128" t="s">
        <v>209</v>
      </c>
      <c r="B14" s="128"/>
      <c r="C14" s="381">
        <f>ROUND(C13+C12,0)</f>
        <v>0</v>
      </c>
      <c r="D14" s="381">
        <v>0</v>
      </c>
    </row>
    <row r="15" spans="1:9" ht="16.5" customHeight="1" x14ac:dyDescent="0.2">
      <c r="A15" s="130" t="s">
        <v>210</v>
      </c>
      <c r="B15" s="131">
        <v>0</v>
      </c>
      <c r="C15" s="380">
        <f>ROUND(C14*B15,0)</f>
        <v>0</v>
      </c>
      <c r="D15" s="380">
        <v>0</v>
      </c>
    </row>
    <row r="16" spans="1:9" ht="14.25" customHeight="1" x14ac:dyDescent="0.2">
      <c r="A16" s="128" t="s">
        <v>211</v>
      </c>
      <c r="B16" s="128"/>
      <c r="C16" s="381">
        <v>0</v>
      </c>
      <c r="D16" s="381">
        <f>ROUND(D11,0)</f>
        <v>0</v>
      </c>
    </row>
    <row r="17" spans="1:4" ht="17.25" customHeight="1" x14ac:dyDescent="0.2">
      <c r="A17" s="130" t="s">
        <v>212</v>
      </c>
      <c r="B17" s="131">
        <v>0</v>
      </c>
      <c r="C17" s="380">
        <v>0</v>
      </c>
      <c r="D17" s="380">
        <f>ROUND(D16*B17,0)</f>
        <v>0</v>
      </c>
    </row>
    <row r="18" spans="1:4" ht="18" customHeight="1" x14ac:dyDescent="0.2">
      <c r="A18" s="128" t="s">
        <v>213</v>
      </c>
      <c r="B18" s="128"/>
      <c r="C18" s="405">
        <f>ROUND(C15+C14+D16+D17,0)</f>
        <v>0</v>
      </c>
      <c r="D18" s="405"/>
    </row>
    <row r="19" spans="1:4" ht="15.75" customHeight="1" x14ac:dyDescent="0.2">
      <c r="A19" s="130" t="s">
        <v>214</v>
      </c>
      <c r="B19" s="131">
        <v>0.05</v>
      </c>
      <c r="C19" s="406">
        <f>ROUND(C18*B19,0)</f>
        <v>0</v>
      </c>
      <c r="D19" s="406"/>
    </row>
    <row r="20" spans="1:4" ht="17.25" customHeight="1" x14ac:dyDescent="0.2">
      <c r="A20" s="128" t="s">
        <v>215</v>
      </c>
      <c r="B20" s="128"/>
      <c r="C20" s="382"/>
      <c r="D20" s="382"/>
    </row>
    <row r="21" spans="1:4" ht="15.75" customHeight="1" x14ac:dyDescent="0.2">
      <c r="A21" s="128" t="s">
        <v>216</v>
      </c>
      <c r="B21" s="128"/>
      <c r="C21" s="405">
        <f>ROUND(C20+C18+C19+D20,0)</f>
        <v>0</v>
      </c>
      <c r="D21" s="405"/>
    </row>
    <row r="22" spans="1:4" ht="19.5" customHeight="1" x14ac:dyDescent="0.2">
      <c r="A22" s="130" t="s">
        <v>217</v>
      </c>
      <c r="B22" s="131">
        <v>0.27</v>
      </c>
      <c r="C22" s="405">
        <f>ROUND(C21*B22,0)</f>
        <v>0</v>
      </c>
      <c r="D22" s="405"/>
    </row>
    <row r="23" spans="1:4" ht="18" customHeight="1" x14ac:dyDescent="0.2">
      <c r="A23" s="129" t="s">
        <v>218</v>
      </c>
      <c r="B23" s="129"/>
      <c r="C23" s="404">
        <f>ROUND(C22+C21,0)</f>
        <v>0</v>
      </c>
      <c r="D23" s="404"/>
    </row>
    <row r="26" spans="1:4" x14ac:dyDescent="0.2">
      <c r="C26" t="s">
        <v>683</v>
      </c>
      <c r="D26" s="356">
        <v>42943</v>
      </c>
    </row>
  </sheetData>
  <mergeCells count="9">
    <mergeCell ref="A1:I1"/>
    <mergeCell ref="A2:I2"/>
    <mergeCell ref="A3:I3"/>
    <mergeCell ref="A7:D7"/>
    <mergeCell ref="C23:D23"/>
    <mergeCell ref="C22:D22"/>
    <mergeCell ref="C21:D21"/>
    <mergeCell ref="C19:D19"/>
    <mergeCell ref="C18:D18"/>
  </mergeCells>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6"/>
  <sheetViews>
    <sheetView workbookViewId="0">
      <selection activeCell="N30" sqref="N30"/>
    </sheetView>
  </sheetViews>
  <sheetFormatPr defaultRowHeight="12.75" x14ac:dyDescent="0.2"/>
  <cols>
    <col min="2" max="2" width="41" customWidth="1"/>
    <col min="3" max="3" width="16.28515625" customWidth="1"/>
    <col min="4" max="4" width="17.140625" customWidth="1"/>
    <col min="7" max="7" width="12.85546875" customWidth="1"/>
    <col min="8" max="8" width="14.42578125" customWidth="1"/>
  </cols>
  <sheetData>
    <row r="1" spans="1:4" x14ac:dyDescent="0.2">
      <c r="A1" s="122" t="s">
        <v>0</v>
      </c>
      <c r="B1" s="122" t="s">
        <v>1</v>
      </c>
      <c r="C1" s="123" t="s">
        <v>2</v>
      </c>
      <c r="D1" s="123" t="s">
        <v>3</v>
      </c>
    </row>
    <row r="2" spans="1:4" ht="17.25" customHeight="1" x14ac:dyDescent="0.2">
      <c r="A2" s="124" t="s">
        <v>4</v>
      </c>
      <c r="B2" s="124" t="s">
        <v>5</v>
      </c>
      <c r="C2" s="381">
        <f>'Hematológia 54.'!I3</f>
        <v>0</v>
      </c>
      <c r="D2" s="381">
        <f>'Hematológia 54.'!J3</f>
        <v>0</v>
      </c>
    </row>
    <row r="3" spans="1:4" ht="16.5" customHeight="1" x14ac:dyDescent="0.2">
      <c r="A3" s="124" t="s">
        <v>35</v>
      </c>
      <c r="B3" s="124" t="s">
        <v>36</v>
      </c>
      <c r="C3" s="381">
        <f>'Hematológia 81.'!I9</f>
        <v>0</v>
      </c>
      <c r="D3" s="381">
        <f>'Hematológia 81.'!J9</f>
        <v>0</v>
      </c>
    </row>
    <row r="4" spans="1:4" ht="30" customHeight="1" x14ac:dyDescent="0.2">
      <c r="A4" s="124" t="s">
        <v>62</v>
      </c>
      <c r="B4" s="124" t="s">
        <v>63</v>
      </c>
      <c r="C4" s="381">
        <f>'Hematológia 82.'!I26</f>
        <v>0</v>
      </c>
      <c r="D4" s="381">
        <f>'Hematológia 82.'!J26</f>
        <v>0</v>
      </c>
    </row>
    <row r="5" spans="1:4" ht="17.25" customHeight="1" x14ac:dyDescent="0.2">
      <c r="A5" s="124" t="s">
        <v>401</v>
      </c>
      <c r="B5" s="124" t="s">
        <v>402</v>
      </c>
      <c r="C5" s="381">
        <f>'Hematológia 90.'!I3</f>
        <v>0</v>
      </c>
      <c r="D5" s="381">
        <f>'Hematológia 90.'!J3</f>
        <v>0</v>
      </c>
    </row>
    <row r="6" spans="1:4" ht="21" customHeight="1" x14ac:dyDescent="0.2">
      <c r="A6" s="125"/>
      <c r="B6" s="125" t="s">
        <v>202</v>
      </c>
      <c r="C6" s="388">
        <f>SUM(C2:C5)</f>
        <v>0</v>
      </c>
      <c r="D6" s="388">
        <f>SUM(D2:D5)</f>
        <v>0</v>
      </c>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
  <sheetViews>
    <sheetView workbookViewId="0">
      <selection activeCell="L19" sqref="L19"/>
    </sheetView>
  </sheetViews>
  <sheetFormatPr defaultRowHeight="12.75" x14ac:dyDescent="0.2"/>
  <cols>
    <col min="1" max="1" width="4.42578125" customWidth="1"/>
    <col min="3" max="3" width="49.140625" customWidth="1"/>
    <col min="7" max="8" width="9.140625" style="377"/>
    <col min="9" max="9" width="11.42578125" style="377" customWidth="1"/>
    <col min="10" max="10" width="13.5703125" style="377" customWidth="1"/>
    <col min="11" max="11" width="15" customWidth="1"/>
    <col min="12" max="12" width="14.42578125" customWidth="1"/>
  </cols>
  <sheetData>
    <row r="1" spans="1:12" ht="25.5" x14ac:dyDescent="0.2">
      <c r="A1" s="116" t="s">
        <v>0</v>
      </c>
      <c r="B1" s="116" t="s">
        <v>6</v>
      </c>
      <c r="C1" s="116" t="s">
        <v>7</v>
      </c>
      <c r="D1" s="117" t="s">
        <v>8</v>
      </c>
      <c r="E1" s="117" t="s">
        <v>9</v>
      </c>
      <c r="F1" s="117" t="s">
        <v>10</v>
      </c>
      <c r="G1" s="383" t="s">
        <v>11</v>
      </c>
      <c r="H1" s="383" t="s">
        <v>12</v>
      </c>
      <c r="I1" s="383" t="s">
        <v>13</v>
      </c>
      <c r="J1" s="383" t="s">
        <v>14</v>
      </c>
      <c r="K1" s="117" t="s">
        <v>15</v>
      </c>
      <c r="L1" s="117" t="s">
        <v>16</v>
      </c>
    </row>
    <row r="2" spans="1:12" ht="29.25" customHeight="1" x14ac:dyDescent="0.2">
      <c r="A2" s="118">
        <v>1</v>
      </c>
      <c r="B2" s="119" t="s">
        <v>17</v>
      </c>
      <c r="C2" s="118" t="s">
        <v>18</v>
      </c>
      <c r="D2" s="119">
        <v>695</v>
      </c>
      <c r="E2" s="118" t="s">
        <v>19</v>
      </c>
      <c r="F2" s="118">
        <v>0.18</v>
      </c>
      <c r="G2" s="384">
        <v>0</v>
      </c>
      <c r="H2" s="384">
        <v>0</v>
      </c>
      <c r="I2" s="385">
        <f>G2*D2</f>
        <v>0</v>
      </c>
      <c r="J2" s="385">
        <f>H2*D2</f>
        <v>0</v>
      </c>
      <c r="K2" s="120" t="s">
        <v>20</v>
      </c>
      <c r="L2" s="120" t="s">
        <v>21</v>
      </c>
    </row>
    <row r="3" spans="1:12" ht="18" customHeight="1" x14ac:dyDescent="0.2">
      <c r="A3" s="121"/>
      <c r="B3" s="121"/>
      <c r="C3" s="121" t="s">
        <v>22</v>
      </c>
      <c r="D3" s="121"/>
      <c r="E3" s="121"/>
      <c r="F3" s="121"/>
      <c r="G3" s="386"/>
      <c r="H3" s="386"/>
      <c r="I3" s="387">
        <f>SUM(I2)</f>
        <v>0</v>
      </c>
      <c r="J3" s="387">
        <f>SUM(J2)</f>
        <v>0</v>
      </c>
      <c r="K3" s="121"/>
      <c r="L3" s="121"/>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
  <sheetViews>
    <sheetView workbookViewId="0">
      <selection activeCell="O7" sqref="O7"/>
    </sheetView>
  </sheetViews>
  <sheetFormatPr defaultRowHeight="12.75" x14ac:dyDescent="0.2"/>
  <cols>
    <col min="1" max="1" width="5.5703125" customWidth="1"/>
    <col min="2" max="2" width="10.85546875" customWidth="1"/>
    <col min="3" max="3" width="46" customWidth="1"/>
    <col min="7" max="8" width="9.140625" style="377"/>
    <col min="9" max="9" width="13.28515625" style="377" customWidth="1"/>
    <col min="10" max="10" width="13" style="377" customWidth="1"/>
    <col min="11" max="11" width="16.5703125" customWidth="1"/>
    <col min="12" max="12" width="15.28515625" customWidth="1"/>
  </cols>
  <sheetData>
    <row r="1" spans="1:12" ht="25.5" x14ac:dyDescent="0.2">
      <c r="A1" s="110" t="s">
        <v>0</v>
      </c>
      <c r="B1" s="110" t="s">
        <v>6</v>
      </c>
      <c r="C1" s="110" t="s">
        <v>7</v>
      </c>
      <c r="D1" s="111" t="s">
        <v>8</v>
      </c>
      <c r="E1" s="111" t="s">
        <v>9</v>
      </c>
      <c r="F1" s="111" t="s">
        <v>10</v>
      </c>
      <c r="G1" s="383" t="s">
        <v>11</v>
      </c>
      <c r="H1" s="383" t="s">
        <v>12</v>
      </c>
      <c r="I1" s="383" t="s">
        <v>13</v>
      </c>
      <c r="J1" s="383" t="s">
        <v>14</v>
      </c>
      <c r="K1" s="111" t="s">
        <v>15</v>
      </c>
      <c r="L1" s="111" t="s">
        <v>16</v>
      </c>
    </row>
    <row r="2" spans="1:12" ht="44.25" customHeight="1" x14ac:dyDescent="0.2">
      <c r="A2" s="112">
        <v>1</v>
      </c>
      <c r="B2" s="113" t="s">
        <v>52</v>
      </c>
      <c r="C2" s="112" t="s">
        <v>53</v>
      </c>
      <c r="D2" s="113">
        <v>750</v>
      </c>
      <c r="E2" s="112" t="s">
        <v>19</v>
      </c>
      <c r="F2" s="112">
        <v>0.25</v>
      </c>
      <c r="G2" s="384">
        <v>0</v>
      </c>
      <c r="H2" s="384">
        <v>0</v>
      </c>
      <c r="I2" s="385">
        <f>G2*D2</f>
        <v>0</v>
      </c>
      <c r="J2" s="385">
        <f>H2*D2</f>
        <v>0</v>
      </c>
      <c r="K2" s="114" t="s">
        <v>20</v>
      </c>
      <c r="L2" s="114" t="s">
        <v>54</v>
      </c>
    </row>
    <row r="3" spans="1:12" ht="67.5" customHeight="1" x14ac:dyDescent="0.2">
      <c r="A3" s="112">
        <v>2</v>
      </c>
      <c r="B3" s="113" t="s">
        <v>380</v>
      </c>
      <c r="C3" s="112" t="s">
        <v>381</v>
      </c>
      <c r="D3" s="113">
        <v>395</v>
      </c>
      <c r="E3" s="112" t="s">
        <v>19</v>
      </c>
      <c r="F3" s="112">
        <v>0.2</v>
      </c>
      <c r="G3" s="384">
        <v>0</v>
      </c>
      <c r="H3" s="384">
        <v>0</v>
      </c>
      <c r="I3" s="385">
        <f t="shared" ref="I3:I8" si="0">G3*D3</f>
        <v>0</v>
      </c>
      <c r="J3" s="385">
        <f t="shared" ref="J3:J8" si="1">H3*D3</f>
        <v>0</v>
      </c>
      <c r="K3" s="114"/>
      <c r="L3" s="114"/>
    </row>
    <row r="4" spans="1:12" ht="67.5" customHeight="1" x14ac:dyDescent="0.2">
      <c r="A4" s="112">
        <v>3</v>
      </c>
      <c r="B4" s="113" t="s">
        <v>382</v>
      </c>
      <c r="C4" s="112" t="s">
        <v>383</v>
      </c>
      <c r="D4" s="113">
        <v>160</v>
      </c>
      <c r="E4" s="112" t="s">
        <v>19</v>
      </c>
      <c r="F4" s="112">
        <v>0.24</v>
      </c>
      <c r="G4" s="384">
        <v>0</v>
      </c>
      <c r="H4" s="384">
        <v>0</v>
      </c>
      <c r="I4" s="385">
        <f t="shared" si="0"/>
        <v>0</v>
      </c>
      <c r="J4" s="385">
        <f t="shared" si="1"/>
        <v>0</v>
      </c>
      <c r="K4" s="114"/>
      <c r="L4" s="114"/>
    </row>
    <row r="5" spans="1:12" ht="69.75" customHeight="1" x14ac:dyDescent="0.2">
      <c r="A5" s="112">
        <v>4</v>
      </c>
      <c r="B5" s="113" t="s">
        <v>384</v>
      </c>
      <c r="C5" s="112" t="s">
        <v>385</v>
      </c>
      <c r="D5" s="113">
        <v>30</v>
      </c>
      <c r="E5" s="112" t="s">
        <v>19</v>
      </c>
      <c r="F5" s="112">
        <v>0.28000000000000003</v>
      </c>
      <c r="G5" s="384">
        <v>0</v>
      </c>
      <c r="H5" s="384">
        <v>0</v>
      </c>
      <c r="I5" s="385">
        <f t="shared" si="0"/>
        <v>0</v>
      </c>
      <c r="J5" s="385">
        <f t="shared" si="1"/>
        <v>0</v>
      </c>
      <c r="K5" s="114"/>
      <c r="L5" s="114"/>
    </row>
    <row r="6" spans="1:12" ht="66" customHeight="1" x14ac:dyDescent="0.2">
      <c r="A6" s="112">
        <v>5</v>
      </c>
      <c r="B6" s="113" t="s">
        <v>386</v>
      </c>
      <c r="C6" s="112" t="s">
        <v>387</v>
      </c>
      <c r="D6" s="113">
        <v>55</v>
      </c>
      <c r="E6" s="112" t="s">
        <v>19</v>
      </c>
      <c r="F6" s="112">
        <v>0.32</v>
      </c>
      <c r="G6" s="384">
        <v>0</v>
      </c>
      <c r="H6" s="384">
        <v>0</v>
      </c>
      <c r="I6" s="385">
        <f t="shared" si="0"/>
        <v>0</v>
      </c>
      <c r="J6" s="385">
        <f t="shared" si="1"/>
        <v>0</v>
      </c>
      <c r="K6" s="114"/>
      <c r="L6" s="114"/>
    </row>
    <row r="7" spans="1:12" ht="69.75" customHeight="1" x14ac:dyDescent="0.2">
      <c r="A7" s="112">
        <v>6</v>
      </c>
      <c r="B7" s="113" t="s">
        <v>388</v>
      </c>
      <c r="C7" s="112" t="s">
        <v>389</v>
      </c>
      <c r="D7" s="113">
        <v>15</v>
      </c>
      <c r="E7" s="112" t="s">
        <v>19</v>
      </c>
      <c r="F7" s="112">
        <v>0.36</v>
      </c>
      <c r="G7" s="384">
        <v>0</v>
      </c>
      <c r="H7" s="384">
        <v>0</v>
      </c>
      <c r="I7" s="385">
        <f t="shared" si="0"/>
        <v>0</v>
      </c>
      <c r="J7" s="385">
        <f t="shared" si="1"/>
        <v>0</v>
      </c>
      <c r="K7" s="114"/>
      <c r="L7" s="114"/>
    </row>
    <row r="8" spans="1:12" ht="67.5" customHeight="1" x14ac:dyDescent="0.2">
      <c r="A8" s="112">
        <v>7</v>
      </c>
      <c r="B8" s="113" t="s">
        <v>390</v>
      </c>
      <c r="C8" s="112" t="s">
        <v>391</v>
      </c>
      <c r="D8" s="113">
        <v>40</v>
      </c>
      <c r="E8" s="112" t="s">
        <v>19</v>
      </c>
      <c r="F8" s="112">
        <v>0.42</v>
      </c>
      <c r="G8" s="384">
        <v>0</v>
      </c>
      <c r="H8" s="384">
        <v>0</v>
      </c>
      <c r="I8" s="385">
        <f t="shared" si="0"/>
        <v>0</v>
      </c>
      <c r="J8" s="385">
        <f t="shared" si="1"/>
        <v>0</v>
      </c>
      <c r="K8" s="114" t="s">
        <v>20</v>
      </c>
      <c r="L8" s="114" t="s">
        <v>392</v>
      </c>
    </row>
    <row r="9" spans="1:12" ht="20.25" customHeight="1" x14ac:dyDescent="0.2">
      <c r="A9" s="115"/>
      <c r="B9" s="115"/>
      <c r="C9" s="115" t="s">
        <v>22</v>
      </c>
      <c r="D9" s="115"/>
      <c r="E9" s="115"/>
      <c r="F9" s="115"/>
      <c r="G9" s="386"/>
      <c r="H9" s="386"/>
      <c r="I9" s="387">
        <f>SUM(I2:I8)</f>
        <v>0</v>
      </c>
      <c r="J9" s="387">
        <f>SUM(J2:J8)</f>
        <v>0</v>
      </c>
      <c r="K9" s="115"/>
      <c r="L9" s="115"/>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6"/>
  <sheetViews>
    <sheetView workbookViewId="0">
      <selection activeCell="Q7" sqref="Q7"/>
    </sheetView>
  </sheetViews>
  <sheetFormatPr defaultRowHeight="12.75" x14ac:dyDescent="0.2"/>
  <cols>
    <col min="1" max="1" width="5" customWidth="1"/>
    <col min="2" max="2" width="14" customWidth="1"/>
    <col min="3" max="3" width="44" customWidth="1"/>
    <col min="7" max="8" width="9.140625" style="377"/>
    <col min="9" max="9" width="14" style="377" customWidth="1"/>
    <col min="10" max="10" width="14.5703125" style="377" customWidth="1"/>
    <col min="11" max="11" width="16.28515625" customWidth="1"/>
    <col min="12" max="12" width="14.5703125" customWidth="1"/>
  </cols>
  <sheetData>
    <row r="1" spans="1:12" ht="25.5" x14ac:dyDescent="0.2">
      <c r="A1" s="104" t="s">
        <v>0</v>
      </c>
      <c r="B1" s="104" t="s">
        <v>6</v>
      </c>
      <c r="C1" s="104" t="s">
        <v>7</v>
      </c>
      <c r="D1" s="105" t="s">
        <v>8</v>
      </c>
      <c r="E1" s="105" t="s">
        <v>9</v>
      </c>
      <c r="F1" s="105" t="s">
        <v>10</v>
      </c>
      <c r="G1" s="383" t="s">
        <v>11</v>
      </c>
      <c r="H1" s="383" t="s">
        <v>12</v>
      </c>
      <c r="I1" s="383" t="s">
        <v>13</v>
      </c>
      <c r="J1" s="383" t="s">
        <v>14</v>
      </c>
      <c r="K1" s="105" t="s">
        <v>15</v>
      </c>
      <c r="L1" s="105" t="s">
        <v>16</v>
      </c>
    </row>
    <row r="2" spans="1:12" ht="66" customHeight="1" x14ac:dyDescent="0.2">
      <c r="A2" s="106">
        <v>1</v>
      </c>
      <c r="B2" s="107" t="s">
        <v>302</v>
      </c>
      <c r="C2" s="106" t="s">
        <v>303</v>
      </c>
      <c r="D2" s="107">
        <v>5</v>
      </c>
      <c r="E2" s="106" t="s">
        <v>66</v>
      </c>
      <c r="F2" s="106">
        <v>1.97</v>
      </c>
      <c r="G2" s="384">
        <v>0</v>
      </c>
      <c r="H2" s="384">
        <v>0</v>
      </c>
      <c r="I2" s="385">
        <f>G2*D2</f>
        <v>0</v>
      </c>
      <c r="J2" s="385">
        <f>H2*D2</f>
        <v>0</v>
      </c>
      <c r="K2" s="108" t="s">
        <v>20</v>
      </c>
      <c r="L2" s="108" t="s">
        <v>304</v>
      </c>
    </row>
    <row r="3" spans="1:12" ht="65.25" customHeight="1" x14ac:dyDescent="0.2">
      <c r="A3" s="106">
        <v>2</v>
      </c>
      <c r="B3" s="107" t="s">
        <v>305</v>
      </c>
      <c r="C3" s="106" t="s">
        <v>306</v>
      </c>
      <c r="D3" s="107">
        <v>1</v>
      </c>
      <c r="E3" s="106" t="s">
        <v>66</v>
      </c>
      <c r="F3" s="106">
        <v>1.97</v>
      </c>
      <c r="G3" s="384">
        <v>0</v>
      </c>
      <c r="H3" s="384">
        <v>0</v>
      </c>
      <c r="I3" s="385">
        <f t="shared" ref="I3:I25" si="0">G3*D3</f>
        <v>0</v>
      </c>
      <c r="J3" s="385">
        <f t="shared" ref="J3:J25" si="1">H3*D3</f>
        <v>0</v>
      </c>
      <c r="K3" s="108" t="s">
        <v>20</v>
      </c>
      <c r="L3" s="108" t="s">
        <v>307</v>
      </c>
    </row>
    <row r="4" spans="1:12" ht="69" customHeight="1" x14ac:dyDescent="0.2">
      <c r="A4" s="106">
        <v>3</v>
      </c>
      <c r="B4" s="107" t="s">
        <v>308</v>
      </c>
      <c r="C4" s="106" t="s">
        <v>309</v>
      </c>
      <c r="D4" s="107">
        <v>5</v>
      </c>
      <c r="E4" s="106" t="s">
        <v>66</v>
      </c>
      <c r="F4" s="106">
        <v>1.97</v>
      </c>
      <c r="G4" s="384">
        <v>0</v>
      </c>
      <c r="H4" s="384">
        <v>0</v>
      </c>
      <c r="I4" s="385">
        <f t="shared" si="0"/>
        <v>0</v>
      </c>
      <c r="J4" s="385">
        <f t="shared" si="1"/>
        <v>0</v>
      </c>
      <c r="K4" s="108" t="s">
        <v>20</v>
      </c>
      <c r="L4" s="108" t="s">
        <v>310</v>
      </c>
    </row>
    <row r="5" spans="1:12" ht="63.75" customHeight="1" x14ac:dyDescent="0.2">
      <c r="A5" s="106">
        <v>4</v>
      </c>
      <c r="B5" s="107" t="s">
        <v>311</v>
      </c>
      <c r="C5" s="106" t="s">
        <v>312</v>
      </c>
      <c r="D5" s="107">
        <v>2</v>
      </c>
      <c r="E5" s="106" t="s">
        <v>66</v>
      </c>
      <c r="F5" s="106">
        <v>1.97</v>
      </c>
      <c r="G5" s="384">
        <v>0</v>
      </c>
      <c r="H5" s="384">
        <v>0</v>
      </c>
      <c r="I5" s="385">
        <f t="shared" si="0"/>
        <v>0</v>
      </c>
      <c r="J5" s="385">
        <f t="shared" si="1"/>
        <v>0</v>
      </c>
      <c r="K5" s="108" t="s">
        <v>20</v>
      </c>
      <c r="L5" s="108" t="s">
        <v>313</v>
      </c>
    </row>
    <row r="6" spans="1:12" ht="69" customHeight="1" x14ac:dyDescent="0.2">
      <c r="A6" s="106">
        <v>5</v>
      </c>
      <c r="B6" s="107" t="s">
        <v>314</v>
      </c>
      <c r="C6" s="106" t="s">
        <v>403</v>
      </c>
      <c r="D6" s="107">
        <v>43</v>
      </c>
      <c r="E6" s="106" t="s">
        <v>66</v>
      </c>
      <c r="F6" s="106">
        <v>0.51</v>
      </c>
      <c r="G6" s="384">
        <v>0</v>
      </c>
      <c r="H6" s="384">
        <v>0</v>
      </c>
      <c r="I6" s="385">
        <f t="shared" si="0"/>
        <v>0</v>
      </c>
      <c r="J6" s="385">
        <f t="shared" si="1"/>
        <v>0</v>
      </c>
      <c r="K6" s="108" t="s">
        <v>20</v>
      </c>
      <c r="L6" s="108" t="s">
        <v>404</v>
      </c>
    </row>
    <row r="7" spans="1:12" ht="65.25" customHeight="1" x14ac:dyDescent="0.2">
      <c r="A7" s="106">
        <v>6</v>
      </c>
      <c r="B7" s="107" t="s">
        <v>316</v>
      </c>
      <c r="C7" s="106" t="s">
        <v>405</v>
      </c>
      <c r="D7" s="107">
        <v>43</v>
      </c>
      <c r="E7" s="106" t="s">
        <v>66</v>
      </c>
      <c r="F7" s="106">
        <v>0.51</v>
      </c>
      <c r="G7" s="384">
        <v>0</v>
      </c>
      <c r="H7" s="384">
        <v>0</v>
      </c>
      <c r="I7" s="385">
        <f t="shared" si="0"/>
        <v>0</v>
      </c>
      <c r="J7" s="385">
        <f t="shared" si="1"/>
        <v>0</v>
      </c>
      <c r="K7" s="108" t="s">
        <v>20</v>
      </c>
      <c r="L7" s="108" t="s">
        <v>406</v>
      </c>
    </row>
    <row r="8" spans="1:12" ht="40.5" customHeight="1" x14ac:dyDescent="0.2">
      <c r="A8" s="106">
        <v>7</v>
      </c>
      <c r="B8" s="107" t="s">
        <v>318</v>
      </c>
      <c r="C8" s="106" t="s">
        <v>407</v>
      </c>
      <c r="D8" s="107">
        <v>43</v>
      </c>
      <c r="E8" s="106" t="s">
        <v>66</v>
      </c>
      <c r="F8" s="106">
        <v>0.02</v>
      </c>
      <c r="G8" s="384">
        <v>0</v>
      </c>
      <c r="H8" s="384">
        <v>0</v>
      </c>
      <c r="I8" s="385">
        <f t="shared" si="0"/>
        <v>0</v>
      </c>
      <c r="J8" s="385">
        <f t="shared" si="1"/>
        <v>0</v>
      </c>
      <c r="K8" s="108" t="s">
        <v>20</v>
      </c>
      <c r="L8" s="108" t="s">
        <v>408</v>
      </c>
    </row>
    <row r="9" spans="1:12" ht="30" customHeight="1" x14ac:dyDescent="0.2">
      <c r="A9" s="106">
        <v>8</v>
      </c>
      <c r="B9" s="107" t="s">
        <v>409</v>
      </c>
      <c r="C9" s="106" t="s">
        <v>410</v>
      </c>
      <c r="D9" s="107">
        <v>1</v>
      </c>
      <c r="E9" s="106" t="s">
        <v>66</v>
      </c>
      <c r="F9" s="106">
        <v>45.4</v>
      </c>
      <c r="G9" s="384">
        <v>0</v>
      </c>
      <c r="H9" s="384">
        <v>0</v>
      </c>
      <c r="I9" s="385">
        <f t="shared" si="0"/>
        <v>0</v>
      </c>
      <c r="J9" s="385">
        <f t="shared" si="1"/>
        <v>0</v>
      </c>
      <c r="K9" s="108" t="s">
        <v>20</v>
      </c>
      <c r="L9" s="108" t="s">
        <v>411</v>
      </c>
    </row>
    <row r="10" spans="1:12" ht="24.75" customHeight="1" x14ac:dyDescent="0.2">
      <c r="A10" s="106">
        <v>9</v>
      </c>
      <c r="B10" s="107" t="s">
        <v>196</v>
      </c>
      <c r="C10" s="106" t="s">
        <v>197</v>
      </c>
      <c r="D10" s="107">
        <v>1</v>
      </c>
      <c r="E10" s="106" t="s">
        <v>66</v>
      </c>
      <c r="F10" s="106">
        <v>2</v>
      </c>
      <c r="G10" s="384">
        <v>0</v>
      </c>
      <c r="H10" s="384">
        <v>0</v>
      </c>
      <c r="I10" s="385">
        <f t="shared" si="0"/>
        <v>0</v>
      </c>
      <c r="J10" s="385">
        <f t="shared" si="1"/>
        <v>0</v>
      </c>
      <c r="K10" s="108"/>
      <c r="L10" s="108"/>
    </row>
    <row r="11" spans="1:12" ht="27" customHeight="1" x14ac:dyDescent="0.2">
      <c r="A11" s="106">
        <v>10</v>
      </c>
      <c r="B11" s="107" t="s">
        <v>198</v>
      </c>
      <c r="C11" s="106" t="s">
        <v>199</v>
      </c>
      <c r="D11" s="107">
        <v>1</v>
      </c>
      <c r="E11" s="106" t="s">
        <v>66</v>
      </c>
      <c r="F11" s="106">
        <v>2</v>
      </c>
      <c r="G11" s="384">
        <v>0</v>
      </c>
      <c r="H11" s="384">
        <v>0</v>
      </c>
      <c r="I11" s="385">
        <f t="shared" si="0"/>
        <v>0</v>
      </c>
      <c r="J11" s="385">
        <f t="shared" si="1"/>
        <v>0</v>
      </c>
      <c r="K11" s="108"/>
      <c r="L11" s="108"/>
    </row>
    <row r="12" spans="1:12" ht="30.75" customHeight="1" x14ac:dyDescent="0.2">
      <c r="A12" s="106">
        <v>11</v>
      </c>
      <c r="B12" s="107" t="s">
        <v>320</v>
      </c>
      <c r="C12" s="106" t="s">
        <v>321</v>
      </c>
      <c r="D12" s="107">
        <v>44</v>
      </c>
      <c r="E12" s="106" t="s">
        <v>66</v>
      </c>
      <c r="F12" s="106">
        <v>1</v>
      </c>
      <c r="G12" s="384">
        <v>0</v>
      </c>
      <c r="H12" s="384">
        <v>0</v>
      </c>
      <c r="I12" s="385">
        <f t="shared" si="0"/>
        <v>0</v>
      </c>
      <c r="J12" s="385">
        <f t="shared" si="1"/>
        <v>0</v>
      </c>
      <c r="K12" s="108" t="s">
        <v>20</v>
      </c>
      <c r="L12" s="108" t="s">
        <v>322</v>
      </c>
    </row>
    <row r="13" spans="1:12" ht="30" customHeight="1" x14ac:dyDescent="0.2">
      <c r="A13" s="106">
        <v>12</v>
      </c>
      <c r="B13" s="107" t="s">
        <v>268</v>
      </c>
      <c r="C13" s="106" t="s">
        <v>269</v>
      </c>
      <c r="D13" s="107">
        <v>88</v>
      </c>
      <c r="E13" s="106" t="s">
        <v>66</v>
      </c>
      <c r="F13" s="106">
        <v>0.44</v>
      </c>
      <c r="G13" s="384">
        <v>0</v>
      </c>
      <c r="H13" s="384">
        <v>0</v>
      </c>
      <c r="I13" s="385">
        <f t="shared" si="0"/>
        <v>0</v>
      </c>
      <c r="J13" s="385">
        <f t="shared" si="1"/>
        <v>0</v>
      </c>
      <c r="K13" s="108" t="s">
        <v>20</v>
      </c>
      <c r="L13" s="108" t="s">
        <v>270</v>
      </c>
    </row>
    <row r="14" spans="1:12" ht="68.25" customHeight="1" x14ac:dyDescent="0.2">
      <c r="A14" s="106">
        <v>13</v>
      </c>
      <c r="B14" s="107" t="s">
        <v>412</v>
      </c>
      <c r="C14" s="106" t="s">
        <v>413</v>
      </c>
      <c r="D14" s="107">
        <v>1</v>
      </c>
      <c r="E14" s="106" t="s">
        <v>66</v>
      </c>
      <c r="F14" s="106">
        <v>2.67</v>
      </c>
      <c r="G14" s="384">
        <v>0</v>
      </c>
      <c r="H14" s="384">
        <v>0</v>
      </c>
      <c r="I14" s="385">
        <f t="shared" si="0"/>
        <v>0</v>
      </c>
      <c r="J14" s="385">
        <f t="shared" si="1"/>
        <v>0</v>
      </c>
      <c r="K14" s="108" t="s">
        <v>20</v>
      </c>
      <c r="L14" s="108" t="s">
        <v>414</v>
      </c>
    </row>
    <row r="15" spans="1:12" ht="69" customHeight="1" x14ac:dyDescent="0.2">
      <c r="A15" s="106">
        <v>14</v>
      </c>
      <c r="B15" s="107" t="s">
        <v>323</v>
      </c>
      <c r="C15" s="106" t="s">
        <v>324</v>
      </c>
      <c r="D15" s="107">
        <v>2</v>
      </c>
      <c r="E15" s="106" t="s">
        <v>66</v>
      </c>
      <c r="F15" s="106">
        <v>2.67</v>
      </c>
      <c r="G15" s="384">
        <v>0</v>
      </c>
      <c r="H15" s="384">
        <v>0</v>
      </c>
      <c r="I15" s="385">
        <f t="shared" si="0"/>
        <v>0</v>
      </c>
      <c r="J15" s="385">
        <f t="shared" si="1"/>
        <v>0</v>
      </c>
      <c r="K15" s="108" t="s">
        <v>20</v>
      </c>
      <c r="L15" s="108" t="s">
        <v>325</v>
      </c>
    </row>
    <row r="16" spans="1:12" ht="69" customHeight="1" x14ac:dyDescent="0.2">
      <c r="A16" s="106">
        <v>15</v>
      </c>
      <c r="B16" s="107" t="s">
        <v>326</v>
      </c>
      <c r="C16" s="106" t="s">
        <v>327</v>
      </c>
      <c r="D16" s="107">
        <v>13</v>
      </c>
      <c r="E16" s="106" t="s">
        <v>66</v>
      </c>
      <c r="F16" s="106">
        <v>2.67</v>
      </c>
      <c r="G16" s="384">
        <v>0</v>
      </c>
      <c r="H16" s="384">
        <v>0</v>
      </c>
      <c r="I16" s="385">
        <f t="shared" si="0"/>
        <v>0</v>
      </c>
      <c r="J16" s="385">
        <f t="shared" si="1"/>
        <v>0</v>
      </c>
      <c r="K16" s="108" t="s">
        <v>20</v>
      </c>
      <c r="L16" s="108" t="s">
        <v>328</v>
      </c>
    </row>
    <row r="17" spans="1:12" ht="67.5" customHeight="1" x14ac:dyDescent="0.2">
      <c r="A17" s="106">
        <v>16</v>
      </c>
      <c r="B17" s="107" t="s">
        <v>329</v>
      </c>
      <c r="C17" s="106" t="s">
        <v>330</v>
      </c>
      <c r="D17" s="107">
        <v>4</v>
      </c>
      <c r="E17" s="106" t="s">
        <v>66</v>
      </c>
      <c r="F17" s="106">
        <v>2.67</v>
      </c>
      <c r="G17" s="384">
        <v>0</v>
      </c>
      <c r="H17" s="384">
        <v>0</v>
      </c>
      <c r="I17" s="385">
        <f t="shared" si="0"/>
        <v>0</v>
      </c>
      <c r="J17" s="385">
        <f t="shared" si="1"/>
        <v>0</v>
      </c>
      <c r="K17" s="108" t="s">
        <v>20</v>
      </c>
      <c r="L17" s="108" t="s">
        <v>331</v>
      </c>
    </row>
    <row r="18" spans="1:12" ht="66.75" customHeight="1" x14ac:dyDescent="0.2">
      <c r="A18" s="106">
        <v>17</v>
      </c>
      <c r="B18" s="107" t="s">
        <v>332</v>
      </c>
      <c r="C18" s="106" t="s">
        <v>333</v>
      </c>
      <c r="D18" s="107">
        <v>2</v>
      </c>
      <c r="E18" s="106" t="s">
        <v>66</v>
      </c>
      <c r="F18" s="106">
        <v>2.67</v>
      </c>
      <c r="G18" s="384">
        <v>0</v>
      </c>
      <c r="H18" s="384">
        <v>0</v>
      </c>
      <c r="I18" s="385">
        <f t="shared" si="0"/>
        <v>0</v>
      </c>
      <c r="J18" s="385">
        <f t="shared" si="1"/>
        <v>0</v>
      </c>
      <c r="K18" s="108" t="s">
        <v>20</v>
      </c>
      <c r="L18" s="108" t="s">
        <v>334</v>
      </c>
    </row>
    <row r="19" spans="1:12" ht="63.75" customHeight="1" x14ac:dyDescent="0.2">
      <c r="A19" s="106">
        <v>18</v>
      </c>
      <c r="B19" s="107" t="s">
        <v>415</v>
      </c>
      <c r="C19" s="106" t="s">
        <v>416</v>
      </c>
      <c r="D19" s="107">
        <v>2</v>
      </c>
      <c r="E19" s="106" t="s">
        <v>66</v>
      </c>
      <c r="F19" s="106">
        <v>2.67</v>
      </c>
      <c r="G19" s="384">
        <v>0</v>
      </c>
      <c r="H19" s="384">
        <v>0</v>
      </c>
      <c r="I19" s="385">
        <f t="shared" si="0"/>
        <v>0</v>
      </c>
      <c r="J19" s="385">
        <f t="shared" si="1"/>
        <v>0</v>
      </c>
      <c r="K19" s="108"/>
      <c r="L19" s="108"/>
    </row>
    <row r="20" spans="1:12" ht="66" customHeight="1" x14ac:dyDescent="0.2">
      <c r="A20" s="106">
        <v>19</v>
      </c>
      <c r="B20" s="107" t="s">
        <v>417</v>
      </c>
      <c r="C20" s="106" t="s">
        <v>418</v>
      </c>
      <c r="D20" s="107">
        <v>2</v>
      </c>
      <c r="E20" s="106" t="s">
        <v>66</v>
      </c>
      <c r="F20" s="106">
        <v>2.67</v>
      </c>
      <c r="G20" s="384">
        <v>0</v>
      </c>
      <c r="H20" s="384">
        <v>0</v>
      </c>
      <c r="I20" s="385">
        <f t="shared" si="0"/>
        <v>0</v>
      </c>
      <c r="J20" s="385">
        <f t="shared" si="1"/>
        <v>0</v>
      </c>
      <c r="K20" s="108"/>
      <c r="L20" s="108"/>
    </row>
    <row r="21" spans="1:12" ht="64.5" customHeight="1" x14ac:dyDescent="0.2">
      <c r="A21" s="106">
        <v>20</v>
      </c>
      <c r="B21" s="107" t="s">
        <v>419</v>
      </c>
      <c r="C21" s="106" t="s">
        <v>420</v>
      </c>
      <c r="D21" s="107">
        <v>1</v>
      </c>
      <c r="E21" s="106" t="s">
        <v>66</v>
      </c>
      <c r="F21" s="106">
        <v>1.97</v>
      </c>
      <c r="G21" s="384">
        <v>0</v>
      </c>
      <c r="H21" s="384">
        <v>0</v>
      </c>
      <c r="I21" s="385">
        <f t="shared" si="0"/>
        <v>0</v>
      </c>
      <c r="J21" s="385">
        <f t="shared" si="1"/>
        <v>0</v>
      </c>
      <c r="K21" s="108" t="s">
        <v>20</v>
      </c>
      <c r="L21" s="108" t="s">
        <v>421</v>
      </c>
    </row>
    <row r="22" spans="1:12" ht="66" customHeight="1" x14ac:dyDescent="0.2">
      <c r="A22" s="106">
        <v>21</v>
      </c>
      <c r="B22" s="107" t="s">
        <v>422</v>
      </c>
      <c r="C22" s="106" t="s">
        <v>423</v>
      </c>
      <c r="D22" s="107">
        <v>1</v>
      </c>
      <c r="E22" s="106" t="s">
        <v>66</v>
      </c>
      <c r="F22" s="106">
        <v>1.97</v>
      </c>
      <c r="G22" s="384">
        <v>0</v>
      </c>
      <c r="H22" s="384">
        <v>0</v>
      </c>
      <c r="I22" s="385">
        <f t="shared" si="0"/>
        <v>0</v>
      </c>
      <c r="J22" s="385">
        <f t="shared" si="1"/>
        <v>0</v>
      </c>
      <c r="K22" s="108" t="s">
        <v>20</v>
      </c>
      <c r="L22" s="108" t="s">
        <v>424</v>
      </c>
    </row>
    <row r="23" spans="1:12" ht="65.25" customHeight="1" x14ac:dyDescent="0.2">
      <c r="A23" s="106">
        <v>22</v>
      </c>
      <c r="B23" s="107" t="s">
        <v>341</v>
      </c>
      <c r="C23" s="106" t="s">
        <v>342</v>
      </c>
      <c r="D23" s="107">
        <v>1</v>
      </c>
      <c r="E23" s="106" t="s">
        <v>66</v>
      </c>
      <c r="F23" s="106">
        <v>2.67</v>
      </c>
      <c r="G23" s="384">
        <v>0</v>
      </c>
      <c r="H23" s="384">
        <v>0</v>
      </c>
      <c r="I23" s="385">
        <f t="shared" si="0"/>
        <v>0</v>
      </c>
      <c r="J23" s="385">
        <f t="shared" si="1"/>
        <v>0</v>
      </c>
      <c r="K23" s="108" t="s">
        <v>20</v>
      </c>
      <c r="L23" s="108" t="s">
        <v>343</v>
      </c>
    </row>
    <row r="24" spans="1:12" ht="79.5" customHeight="1" x14ac:dyDescent="0.2">
      <c r="A24" s="106">
        <v>23</v>
      </c>
      <c r="B24" s="107" t="s">
        <v>145</v>
      </c>
      <c r="C24" s="106" t="s">
        <v>146</v>
      </c>
      <c r="D24" s="107">
        <v>1</v>
      </c>
      <c r="E24" s="106" t="s">
        <v>66</v>
      </c>
      <c r="F24" s="106">
        <v>1.65</v>
      </c>
      <c r="G24" s="384">
        <v>0</v>
      </c>
      <c r="H24" s="384">
        <v>0</v>
      </c>
      <c r="I24" s="385">
        <f t="shared" si="0"/>
        <v>0</v>
      </c>
      <c r="J24" s="385">
        <f t="shared" si="1"/>
        <v>0</v>
      </c>
      <c r="K24" s="108" t="s">
        <v>20</v>
      </c>
      <c r="L24" s="108" t="s">
        <v>147</v>
      </c>
    </row>
    <row r="25" spans="1:12" ht="67.5" customHeight="1" x14ac:dyDescent="0.2">
      <c r="A25" s="106">
        <v>24</v>
      </c>
      <c r="B25" s="107" t="s">
        <v>425</v>
      </c>
      <c r="C25" s="106" t="s">
        <v>426</v>
      </c>
      <c r="D25" s="107">
        <v>1</v>
      </c>
      <c r="E25" s="106" t="s">
        <v>66</v>
      </c>
      <c r="F25" s="106">
        <v>1.97</v>
      </c>
      <c r="G25" s="384">
        <v>0</v>
      </c>
      <c r="H25" s="384">
        <v>0</v>
      </c>
      <c r="I25" s="385">
        <f t="shared" si="0"/>
        <v>0</v>
      </c>
      <c r="J25" s="385">
        <f t="shared" si="1"/>
        <v>0</v>
      </c>
      <c r="K25" s="108" t="s">
        <v>20</v>
      </c>
      <c r="L25" s="108" t="s">
        <v>427</v>
      </c>
    </row>
    <row r="26" spans="1:12" ht="21.75" customHeight="1" x14ac:dyDescent="0.2">
      <c r="A26" s="109"/>
      <c r="B26" s="109"/>
      <c r="C26" s="109" t="s">
        <v>22</v>
      </c>
      <c r="D26" s="109"/>
      <c r="E26" s="109"/>
      <c r="F26" s="109"/>
      <c r="G26" s="386"/>
      <c r="H26" s="386"/>
      <c r="I26" s="387">
        <f>SUM(I2:I25)</f>
        <v>0</v>
      </c>
      <c r="J26" s="387">
        <f>SUM(J2:J25)</f>
        <v>0</v>
      </c>
      <c r="K26" s="109"/>
      <c r="L26" s="109"/>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
  <sheetViews>
    <sheetView workbookViewId="0">
      <selection activeCell="N27" sqref="N27"/>
    </sheetView>
  </sheetViews>
  <sheetFormatPr defaultRowHeight="12.75" x14ac:dyDescent="0.2"/>
  <cols>
    <col min="3" max="3" width="29.85546875" customWidth="1"/>
    <col min="7" max="9" width="9.140625" style="377"/>
    <col min="10" max="10" width="11.140625" style="377" customWidth="1"/>
    <col min="11" max="11" width="24.5703125" customWidth="1"/>
    <col min="12" max="12" width="14.5703125" customWidth="1"/>
  </cols>
  <sheetData>
    <row r="1" spans="1:12" ht="25.5" x14ac:dyDescent="0.2">
      <c r="A1" s="98" t="s">
        <v>0</v>
      </c>
      <c r="B1" s="98" t="s">
        <v>6</v>
      </c>
      <c r="C1" s="98" t="s">
        <v>7</v>
      </c>
      <c r="D1" s="99" t="s">
        <v>8</v>
      </c>
      <c r="E1" s="99" t="s">
        <v>9</v>
      </c>
      <c r="F1" s="99" t="s">
        <v>10</v>
      </c>
      <c r="G1" s="383" t="s">
        <v>11</v>
      </c>
      <c r="H1" s="383" t="s">
        <v>12</v>
      </c>
      <c r="I1" s="383" t="s">
        <v>13</v>
      </c>
      <c r="J1" s="383" t="s">
        <v>14</v>
      </c>
      <c r="K1" s="99" t="s">
        <v>15</v>
      </c>
      <c r="L1" s="99" t="s">
        <v>16</v>
      </c>
    </row>
    <row r="2" spans="1:12" ht="25.5" x14ac:dyDescent="0.2">
      <c r="A2" s="100">
        <v>1</v>
      </c>
      <c r="B2" s="101" t="s">
        <v>290</v>
      </c>
      <c r="C2" s="100" t="s">
        <v>291</v>
      </c>
      <c r="D2" s="101">
        <v>1</v>
      </c>
      <c r="E2" s="100" t="s">
        <v>66</v>
      </c>
      <c r="F2" s="100">
        <v>50</v>
      </c>
      <c r="G2" s="384">
        <v>0</v>
      </c>
      <c r="H2" s="384">
        <v>0</v>
      </c>
      <c r="I2" s="385">
        <f>G2*D2</f>
        <v>0</v>
      </c>
      <c r="J2" s="385">
        <f>H2*D2</f>
        <v>0</v>
      </c>
      <c r="K2" s="102"/>
      <c r="L2" s="102"/>
    </row>
    <row r="3" spans="1:12" ht="20.25" customHeight="1" x14ac:dyDescent="0.2">
      <c r="A3" s="103"/>
      <c r="B3" s="103"/>
      <c r="C3" s="103" t="s">
        <v>22</v>
      </c>
      <c r="D3" s="103"/>
      <c r="E3" s="103"/>
      <c r="F3" s="103"/>
      <c r="G3" s="386"/>
      <c r="H3" s="386"/>
      <c r="I3" s="387">
        <f>SUM(I2)</f>
        <v>0</v>
      </c>
      <c r="J3" s="387">
        <f>SUM(J2)</f>
        <v>0</v>
      </c>
      <c r="K3" s="103"/>
      <c r="L3" s="103"/>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K21" sqref="K21"/>
    </sheetView>
  </sheetViews>
  <sheetFormatPr defaultRowHeight="12.75" x14ac:dyDescent="0.2"/>
  <cols>
    <col min="1" max="1" width="47.42578125" customWidth="1"/>
    <col min="2" max="2" width="10.5703125" customWidth="1"/>
    <col min="3" max="3" width="13.42578125" customWidth="1"/>
    <col min="4" max="4" width="17.42578125" customWidth="1"/>
  </cols>
  <sheetData>
    <row r="1" spans="1:9" x14ac:dyDescent="0.2">
      <c r="A1" s="400" t="s">
        <v>686</v>
      </c>
      <c r="B1" s="400"/>
      <c r="C1" s="400"/>
      <c r="D1" s="400"/>
      <c r="E1" s="400"/>
      <c r="F1" s="400"/>
      <c r="G1" s="400"/>
      <c r="H1" s="400"/>
      <c r="I1" s="400"/>
    </row>
    <row r="2" spans="1:9" x14ac:dyDescent="0.2">
      <c r="A2" s="400" t="s">
        <v>684</v>
      </c>
      <c r="B2" s="400"/>
      <c r="C2" s="400"/>
      <c r="D2" s="400"/>
      <c r="E2" s="400"/>
      <c r="F2" s="400"/>
      <c r="G2" s="400"/>
      <c r="H2" s="400"/>
      <c r="I2" s="400"/>
    </row>
    <row r="3" spans="1:9" x14ac:dyDescent="0.2">
      <c r="A3" s="401" t="s">
        <v>647</v>
      </c>
      <c r="B3" s="401"/>
      <c r="C3" s="401"/>
      <c r="D3" s="401"/>
      <c r="E3" s="401"/>
      <c r="F3" s="401"/>
      <c r="G3" s="401"/>
      <c r="H3" s="401"/>
      <c r="I3" s="401"/>
    </row>
    <row r="4" spans="1:9" ht="76.5" x14ac:dyDescent="0.2">
      <c r="A4" s="354" t="s">
        <v>682</v>
      </c>
    </row>
    <row r="5" spans="1:9" ht="51" x14ac:dyDescent="0.2">
      <c r="A5" s="271" t="s">
        <v>681</v>
      </c>
    </row>
    <row r="7" spans="1:9" ht="18.75" x14ac:dyDescent="0.2">
      <c r="A7" s="403" t="s">
        <v>203</v>
      </c>
      <c r="B7" s="403"/>
      <c r="C7" s="403"/>
      <c r="D7" s="403"/>
    </row>
    <row r="8" spans="1:9" x14ac:dyDescent="0.2">
      <c r="A8" s="166" t="s">
        <v>1</v>
      </c>
      <c r="B8" s="167"/>
      <c r="C8" s="167" t="s">
        <v>2</v>
      </c>
      <c r="D8" s="167" t="s">
        <v>3</v>
      </c>
    </row>
    <row r="9" spans="1:9" ht="15.75" customHeight="1" x14ac:dyDescent="0.2">
      <c r="A9" s="168" t="s">
        <v>204</v>
      </c>
      <c r="B9" s="168"/>
      <c r="C9" s="379">
        <f>'Vesepavilon Munkanem összesítő'!C7</f>
        <v>0</v>
      </c>
      <c r="D9" s="379">
        <f>'Vesepavilon Munkanem összesítő'!D7</f>
        <v>0</v>
      </c>
    </row>
    <row r="10" spans="1:9" ht="17.25" customHeight="1" x14ac:dyDescent="0.2">
      <c r="A10" s="170" t="s">
        <v>205</v>
      </c>
      <c r="B10" s="171">
        <v>0</v>
      </c>
      <c r="C10" s="380">
        <v>0</v>
      </c>
      <c r="D10" s="380">
        <f>ROUND(D9*B10,0)</f>
        <v>0</v>
      </c>
    </row>
    <row r="11" spans="1:9" ht="18" customHeight="1" x14ac:dyDescent="0.2">
      <c r="A11" s="168" t="s">
        <v>206</v>
      </c>
      <c r="B11" s="168"/>
      <c r="C11" s="381">
        <f>ROUND(C10+C9,0)</f>
        <v>0</v>
      </c>
      <c r="D11" s="381">
        <f>ROUND(D10+D9,0)</f>
        <v>0</v>
      </c>
    </row>
    <row r="12" spans="1:9" ht="15.75" customHeight="1" x14ac:dyDescent="0.2">
      <c r="A12" s="168" t="s">
        <v>207</v>
      </c>
      <c r="B12" s="168"/>
      <c r="C12" s="381">
        <f>ROUND(C11,0)</f>
        <v>0</v>
      </c>
      <c r="D12" s="381">
        <v>0</v>
      </c>
    </row>
    <row r="13" spans="1:9" ht="15" customHeight="1" x14ac:dyDescent="0.2">
      <c r="A13" s="170" t="s">
        <v>208</v>
      </c>
      <c r="B13" s="171">
        <v>0</v>
      </c>
      <c r="C13" s="380">
        <f>ROUND(C12*B13,0)</f>
        <v>0</v>
      </c>
      <c r="D13" s="380">
        <v>0</v>
      </c>
    </row>
    <row r="14" spans="1:9" ht="15.75" customHeight="1" x14ac:dyDescent="0.2">
      <c r="A14" s="168" t="s">
        <v>209</v>
      </c>
      <c r="B14" s="168"/>
      <c r="C14" s="381">
        <f>ROUND(C13+C12,0)</f>
        <v>0</v>
      </c>
      <c r="D14" s="381">
        <v>0</v>
      </c>
    </row>
    <row r="15" spans="1:9" ht="14.25" customHeight="1" x14ac:dyDescent="0.2">
      <c r="A15" s="170" t="s">
        <v>210</v>
      </c>
      <c r="B15" s="171">
        <v>0</v>
      </c>
      <c r="C15" s="380">
        <f>ROUND(C14*B15,0)</f>
        <v>0</v>
      </c>
      <c r="D15" s="380">
        <v>0</v>
      </c>
    </row>
    <row r="16" spans="1:9" ht="15.75" customHeight="1" x14ac:dyDescent="0.2">
      <c r="A16" s="168" t="s">
        <v>211</v>
      </c>
      <c r="B16" s="168"/>
      <c r="C16" s="381">
        <v>0</v>
      </c>
      <c r="D16" s="381">
        <f>ROUND(D11,0)</f>
        <v>0</v>
      </c>
    </row>
    <row r="17" spans="1:4" ht="18" customHeight="1" x14ac:dyDescent="0.2">
      <c r="A17" s="170" t="s">
        <v>212</v>
      </c>
      <c r="B17" s="171">
        <v>0</v>
      </c>
      <c r="C17" s="380">
        <v>0</v>
      </c>
      <c r="D17" s="380">
        <f>ROUND(B17,0)</f>
        <v>0</v>
      </c>
    </row>
    <row r="18" spans="1:4" ht="14.25" customHeight="1" x14ac:dyDescent="0.2">
      <c r="A18" s="168" t="s">
        <v>213</v>
      </c>
      <c r="B18" s="168"/>
      <c r="C18" s="405">
        <f>ROUND(C15+C14+D16+D17,0)</f>
        <v>0</v>
      </c>
      <c r="D18" s="405"/>
    </row>
    <row r="19" spans="1:4" ht="13.5" customHeight="1" x14ac:dyDescent="0.2">
      <c r="A19" s="170" t="s">
        <v>214</v>
      </c>
      <c r="B19" s="171">
        <v>0.05</v>
      </c>
      <c r="C19" s="406">
        <f>ROUND(C18*B19,0)</f>
        <v>0</v>
      </c>
      <c r="D19" s="406"/>
    </row>
    <row r="20" spans="1:4" ht="15.75" customHeight="1" x14ac:dyDescent="0.2">
      <c r="A20" s="168" t="s">
        <v>215</v>
      </c>
      <c r="B20" s="168"/>
      <c r="C20" s="382"/>
      <c r="D20" s="382"/>
    </row>
    <row r="21" spans="1:4" ht="15" customHeight="1" x14ac:dyDescent="0.2">
      <c r="A21" s="168" t="s">
        <v>216</v>
      </c>
      <c r="B21" s="168"/>
      <c r="C21" s="405">
        <f>ROUND(C18+C19+D20,0)</f>
        <v>0</v>
      </c>
      <c r="D21" s="405"/>
    </row>
    <row r="22" spans="1:4" x14ac:dyDescent="0.2">
      <c r="A22" s="170" t="s">
        <v>217</v>
      </c>
      <c r="B22" s="171">
        <v>0.27</v>
      </c>
      <c r="C22" s="405">
        <f>ROUND(C21*B22,0)</f>
        <v>0</v>
      </c>
      <c r="D22" s="405"/>
    </row>
    <row r="23" spans="1:4" ht="16.5" customHeight="1" x14ac:dyDescent="0.2">
      <c r="A23" s="169" t="s">
        <v>218</v>
      </c>
      <c r="B23" s="169"/>
      <c r="C23" s="404">
        <f>ROUND(C22+C21,0)</f>
        <v>0</v>
      </c>
      <c r="D23" s="404"/>
    </row>
    <row r="26" spans="1:4" x14ac:dyDescent="0.2">
      <c r="C26" t="s">
        <v>683</v>
      </c>
      <c r="D26" s="356">
        <v>42943</v>
      </c>
    </row>
  </sheetData>
  <mergeCells count="9">
    <mergeCell ref="A1:I1"/>
    <mergeCell ref="A2:I2"/>
    <mergeCell ref="A3:I3"/>
    <mergeCell ref="A7:D7"/>
    <mergeCell ref="C23:D23"/>
    <mergeCell ref="C22:D22"/>
    <mergeCell ref="C21:D21"/>
    <mergeCell ref="C19:D19"/>
    <mergeCell ref="C18:D18"/>
  </mergeCells>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6"/>
  <sheetViews>
    <sheetView workbookViewId="0">
      <selection activeCell="J21" sqref="J21"/>
    </sheetView>
  </sheetViews>
  <sheetFormatPr defaultRowHeight="12.75" x14ac:dyDescent="0.2"/>
  <cols>
    <col min="1" max="1" width="6.140625" customWidth="1"/>
    <col min="2" max="2" width="39" customWidth="1"/>
    <col min="3" max="4" width="14.42578125" style="370" customWidth="1"/>
  </cols>
  <sheetData>
    <row r="1" spans="1:4" x14ac:dyDescent="0.2">
      <c r="A1" s="1" t="s">
        <v>0</v>
      </c>
      <c r="B1" s="1" t="s">
        <v>1</v>
      </c>
      <c r="C1" s="371" t="s">
        <v>2</v>
      </c>
      <c r="D1" s="371" t="s">
        <v>3</v>
      </c>
    </row>
    <row r="2" spans="1:4" s="5" customFormat="1" x14ac:dyDescent="0.2">
      <c r="A2" s="3" t="s">
        <v>4</v>
      </c>
      <c r="B2" s="3" t="s">
        <v>5</v>
      </c>
      <c r="C2" s="373">
        <f>'Főéplet kazanház 54.'!I3</f>
        <v>0</v>
      </c>
      <c r="D2" s="373">
        <f>'Főéplet kazanház 54.'!J3</f>
        <v>0</v>
      </c>
    </row>
    <row r="3" spans="1:4" s="5" customFormat="1" x14ac:dyDescent="0.2">
      <c r="A3" s="3" t="s">
        <v>23</v>
      </c>
      <c r="B3" s="3" t="s">
        <v>24</v>
      </c>
      <c r="C3" s="373">
        <f>'Főéplet kazanház 80.'!I7</f>
        <v>0</v>
      </c>
      <c r="D3" s="373">
        <f>'Főéplet kazanház 80.'!J7</f>
        <v>0</v>
      </c>
    </row>
    <row r="4" spans="1:4" s="5" customFormat="1" x14ac:dyDescent="0.2">
      <c r="A4" s="3" t="s">
        <v>35</v>
      </c>
      <c r="B4" s="3" t="s">
        <v>36</v>
      </c>
      <c r="C4" s="373">
        <f>'Főéplet kazanház 81.'!I10</f>
        <v>0</v>
      </c>
      <c r="D4" s="373">
        <f>'Főéplet kazanház 81.'!J10</f>
        <v>0</v>
      </c>
    </row>
    <row r="5" spans="1:4" s="5" customFormat="1" ht="25.5" x14ac:dyDescent="0.2">
      <c r="A5" s="3" t="s">
        <v>62</v>
      </c>
      <c r="B5" s="3" t="s">
        <v>63</v>
      </c>
      <c r="C5" s="373">
        <f>'Főéplet kazanház 82.'!I53</f>
        <v>0</v>
      </c>
      <c r="D5" s="373">
        <f>'Főéplet kazanház 82.'!J53</f>
        <v>0</v>
      </c>
    </row>
    <row r="6" spans="1:4" s="7" customFormat="1" ht="14.25" x14ac:dyDescent="0.2">
      <c r="B6" s="7" t="s">
        <v>202</v>
      </c>
      <c r="C6" s="375">
        <f>ROUND(SUM(C2:C5),0)</f>
        <v>0</v>
      </c>
      <c r="D6" s="375">
        <f>ROUND(SUM(D2:D5),0)</f>
        <v>0</v>
      </c>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P45" sqref="P45"/>
    </sheetView>
  </sheetViews>
  <sheetFormatPr defaultRowHeight="12.75" x14ac:dyDescent="0.2"/>
  <cols>
    <col min="2" max="2" width="44.5703125" customWidth="1"/>
    <col min="3" max="3" width="14.140625" customWidth="1"/>
    <col min="4" max="4" width="13.42578125" customWidth="1"/>
  </cols>
  <sheetData>
    <row r="1" spans="1:4" x14ac:dyDescent="0.2">
      <c r="A1" s="162" t="s">
        <v>0</v>
      </c>
      <c r="B1" s="162" t="s">
        <v>1</v>
      </c>
      <c r="C1" s="163" t="s">
        <v>2</v>
      </c>
      <c r="D1" s="163" t="s">
        <v>3</v>
      </c>
    </row>
    <row r="2" spans="1:4" ht="18" customHeight="1" x14ac:dyDescent="0.2">
      <c r="A2" s="164" t="s">
        <v>4</v>
      </c>
      <c r="B2" s="164" t="s">
        <v>5</v>
      </c>
      <c r="C2" s="381">
        <f>'Vesepavilon 54.'!I3</f>
        <v>0</v>
      </c>
      <c r="D2" s="381">
        <f>'Vesepavilon 54.'!J3</f>
        <v>0</v>
      </c>
    </row>
    <row r="3" spans="1:4" ht="17.25" customHeight="1" x14ac:dyDescent="0.2">
      <c r="A3" s="164" t="s">
        <v>23</v>
      </c>
      <c r="B3" s="164" t="s">
        <v>24</v>
      </c>
      <c r="C3" s="381">
        <f>'Vesepavilon 80.'!I3</f>
        <v>0</v>
      </c>
      <c r="D3" s="381">
        <f>'Vesepavilon 80.'!J3</f>
        <v>0</v>
      </c>
    </row>
    <row r="4" spans="1:4" ht="16.5" customHeight="1" x14ac:dyDescent="0.2">
      <c r="A4" s="164" t="s">
        <v>35</v>
      </c>
      <c r="B4" s="164" t="s">
        <v>36</v>
      </c>
      <c r="C4" s="381">
        <f>'Vesepavilon 81.'!I9</f>
        <v>0</v>
      </c>
      <c r="D4" s="381">
        <f>'Vesepavilon 81.'!J9</f>
        <v>0</v>
      </c>
    </row>
    <row r="5" spans="1:4" ht="17.25" customHeight="1" x14ac:dyDescent="0.2">
      <c r="A5" s="164" t="s">
        <v>62</v>
      </c>
      <c r="B5" s="164" t="s">
        <v>63</v>
      </c>
      <c r="C5" s="381">
        <f>'Vesepavilon 82.'!I29</f>
        <v>0</v>
      </c>
      <c r="D5" s="381">
        <f>'Vesepavilon 82.'!J29</f>
        <v>0</v>
      </c>
    </row>
    <row r="6" spans="1:4" ht="16.5" customHeight="1" x14ac:dyDescent="0.2">
      <c r="A6" s="164" t="s">
        <v>401</v>
      </c>
      <c r="B6" s="164" t="s">
        <v>402</v>
      </c>
      <c r="C6" s="381">
        <f>'Vesepavilon 90.'!I3</f>
        <v>0</v>
      </c>
      <c r="D6" s="381">
        <f>'Vesepavilon 90.'!J3</f>
        <v>0</v>
      </c>
    </row>
    <row r="7" spans="1:4" ht="14.25" x14ac:dyDescent="0.2">
      <c r="A7" s="165"/>
      <c r="B7" s="165" t="s">
        <v>202</v>
      </c>
      <c r="C7" s="388">
        <f>SUM(C2:C6)</f>
        <v>0</v>
      </c>
      <c r="D7" s="388">
        <f>SUM(D2:D6)</f>
        <v>0</v>
      </c>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M27" sqref="M27"/>
    </sheetView>
  </sheetViews>
  <sheetFormatPr defaultRowHeight="12.75" x14ac:dyDescent="0.2"/>
  <cols>
    <col min="1" max="1" width="6.28515625" customWidth="1"/>
    <col min="3" max="3" width="48.5703125" customWidth="1"/>
    <col min="7" max="8" width="9.140625" style="377"/>
    <col min="9" max="9" width="11.42578125" style="377" customWidth="1"/>
    <col min="10" max="10" width="13.5703125" style="377" customWidth="1"/>
    <col min="11" max="11" width="19.7109375" customWidth="1"/>
    <col min="12" max="12" width="12.85546875" customWidth="1"/>
  </cols>
  <sheetData>
    <row r="1" spans="1:12" ht="25.5" x14ac:dyDescent="0.2">
      <c r="A1" s="156" t="s">
        <v>0</v>
      </c>
      <c r="B1" s="156" t="s">
        <v>6</v>
      </c>
      <c r="C1" s="156" t="s">
        <v>7</v>
      </c>
      <c r="D1" s="157" t="s">
        <v>8</v>
      </c>
      <c r="E1" s="157" t="s">
        <v>9</v>
      </c>
      <c r="F1" s="157" t="s">
        <v>10</v>
      </c>
      <c r="G1" s="383" t="s">
        <v>11</v>
      </c>
      <c r="H1" s="383" t="s">
        <v>12</v>
      </c>
      <c r="I1" s="383" t="s">
        <v>13</v>
      </c>
      <c r="J1" s="383" t="s">
        <v>14</v>
      </c>
      <c r="K1" s="157" t="s">
        <v>15</v>
      </c>
      <c r="L1" s="157" t="s">
        <v>16</v>
      </c>
    </row>
    <row r="2" spans="1:12" ht="28.5" customHeight="1" x14ac:dyDescent="0.2">
      <c r="A2" s="158">
        <v>1</v>
      </c>
      <c r="B2" s="159" t="s">
        <v>17</v>
      </c>
      <c r="C2" s="158" t="s">
        <v>18</v>
      </c>
      <c r="D2" s="159">
        <v>760</v>
      </c>
      <c r="E2" s="158" t="s">
        <v>19</v>
      </c>
      <c r="F2" s="158">
        <v>0.18</v>
      </c>
      <c r="G2" s="384">
        <v>0</v>
      </c>
      <c r="H2" s="384">
        <v>0</v>
      </c>
      <c r="I2" s="385">
        <f>G2*D2</f>
        <v>0</v>
      </c>
      <c r="J2" s="385">
        <f>H2*D2</f>
        <v>0</v>
      </c>
      <c r="K2" s="160" t="s">
        <v>20</v>
      </c>
      <c r="L2" s="160" t="s">
        <v>21</v>
      </c>
    </row>
    <row r="3" spans="1:12" ht="18.75" customHeight="1" x14ac:dyDescent="0.2">
      <c r="A3" s="161"/>
      <c r="B3" s="161"/>
      <c r="C3" s="161" t="s">
        <v>22</v>
      </c>
      <c r="D3" s="161"/>
      <c r="E3" s="161"/>
      <c r="F3" s="161"/>
      <c r="G3" s="386"/>
      <c r="H3" s="386"/>
      <c r="I3" s="387">
        <f>SUM(I2)</f>
        <v>0</v>
      </c>
      <c r="J3" s="387">
        <f>SUM(J2)</f>
        <v>0</v>
      </c>
      <c r="K3" s="161"/>
      <c r="L3" s="161"/>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K25" sqref="K25"/>
    </sheetView>
  </sheetViews>
  <sheetFormatPr defaultRowHeight="12.75" x14ac:dyDescent="0.2"/>
  <cols>
    <col min="1" max="1" width="5.28515625" customWidth="1"/>
    <col min="3" max="3" width="48.5703125" customWidth="1"/>
    <col min="7" max="8" width="9.140625" style="377"/>
    <col min="9" max="9" width="13.42578125" style="377" customWidth="1"/>
    <col min="10" max="10" width="11.5703125" style="377" customWidth="1"/>
    <col min="11" max="11" width="21.7109375" customWidth="1"/>
    <col min="12" max="12" width="11.42578125" customWidth="1"/>
  </cols>
  <sheetData>
    <row r="1" spans="1:12" ht="25.5" x14ac:dyDescent="0.2">
      <c r="A1" s="150" t="s">
        <v>0</v>
      </c>
      <c r="B1" s="150" t="s">
        <v>6</v>
      </c>
      <c r="C1" s="150" t="s">
        <v>7</v>
      </c>
      <c r="D1" s="151" t="s">
        <v>8</v>
      </c>
      <c r="E1" s="151" t="s">
        <v>9</v>
      </c>
      <c r="F1" s="151" t="s">
        <v>10</v>
      </c>
      <c r="G1" s="383" t="s">
        <v>11</v>
      </c>
      <c r="H1" s="383" t="s">
        <v>12</v>
      </c>
      <c r="I1" s="383" t="s">
        <v>13</v>
      </c>
      <c r="J1" s="383" t="s">
        <v>14</v>
      </c>
      <c r="K1" s="151" t="s">
        <v>15</v>
      </c>
      <c r="L1" s="151" t="s">
        <v>16</v>
      </c>
    </row>
    <row r="2" spans="1:12" ht="65.25" customHeight="1" x14ac:dyDescent="0.2">
      <c r="A2" s="152">
        <v>1</v>
      </c>
      <c r="B2" s="153" t="s">
        <v>442</v>
      </c>
      <c r="C2" s="152" t="s">
        <v>443</v>
      </c>
      <c r="D2" s="153">
        <v>150</v>
      </c>
      <c r="E2" s="152" t="s">
        <v>19</v>
      </c>
      <c r="F2" s="152">
        <v>0.12</v>
      </c>
      <c r="G2" s="384">
        <v>0</v>
      </c>
      <c r="H2" s="384">
        <v>0</v>
      </c>
      <c r="I2" s="385">
        <f>G2*D2</f>
        <v>0</v>
      </c>
      <c r="J2" s="385">
        <f>H2*D2</f>
        <v>0</v>
      </c>
      <c r="K2" s="154" t="s">
        <v>444</v>
      </c>
      <c r="L2" s="154"/>
    </row>
    <row r="3" spans="1:12" ht="18" customHeight="1" x14ac:dyDescent="0.2">
      <c r="A3" s="155"/>
      <c r="B3" s="155"/>
      <c r="C3" s="155" t="s">
        <v>22</v>
      </c>
      <c r="D3" s="155"/>
      <c r="E3" s="155"/>
      <c r="F3" s="155"/>
      <c r="G3" s="386"/>
      <c r="H3" s="386"/>
      <c r="I3" s="387">
        <f>SUM(I2)</f>
        <v>0</v>
      </c>
      <c r="J3" s="387">
        <f>SUM(J2)</f>
        <v>0</v>
      </c>
      <c r="K3" s="155"/>
      <c r="L3" s="155"/>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P7" sqref="P7"/>
    </sheetView>
  </sheetViews>
  <sheetFormatPr defaultRowHeight="12.75" x14ac:dyDescent="0.2"/>
  <cols>
    <col min="1" max="1" width="6" customWidth="1"/>
    <col min="3" max="3" width="51" customWidth="1"/>
    <col min="7" max="8" width="9.140625" style="377"/>
    <col min="9" max="9" width="13.5703125" style="377" customWidth="1"/>
    <col min="10" max="10" width="14.42578125" style="377" customWidth="1"/>
    <col min="11" max="11" width="12.42578125" customWidth="1"/>
    <col min="12" max="12" width="15.5703125" customWidth="1"/>
  </cols>
  <sheetData>
    <row r="1" spans="1:12" ht="25.5" x14ac:dyDescent="0.2">
      <c r="A1" s="144" t="s">
        <v>0</v>
      </c>
      <c r="B1" s="144" t="s">
        <v>6</v>
      </c>
      <c r="C1" s="144" t="s">
        <v>7</v>
      </c>
      <c r="D1" s="145" t="s">
        <v>8</v>
      </c>
      <c r="E1" s="145" t="s">
        <v>9</v>
      </c>
      <c r="F1" s="145" t="s">
        <v>10</v>
      </c>
      <c r="G1" s="383" t="s">
        <v>11</v>
      </c>
      <c r="H1" s="383" t="s">
        <v>12</v>
      </c>
      <c r="I1" s="383" t="s">
        <v>13</v>
      </c>
      <c r="J1" s="383" t="s">
        <v>14</v>
      </c>
      <c r="K1" s="145" t="s">
        <v>15</v>
      </c>
      <c r="L1" s="145" t="s">
        <v>16</v>
      </c>
    </row>
    <row r="2" spans="1:12" ht="40.5" customHeight="1" x14ac:dyDescent="0.2">
      <c r="A2" s="146">
        <v>1</v>
      </c>
      <c r="B2" s="147" t="s">
        <v>52</v>
      </c>
      <c r="C2" s="146" t="s">
        <v>53</v>
      </c>
      <c r="D2" s="147">
        <v>800</v>
      </c>
      <c r="E2" s="146" t="s">
        <v>19</v>
      </c>
      <c r="F2" s="146">
        <v>0.25</v>
      </c>
      <c r="G2" s="384">
        <v>0</v>
      </c>
      <c r="H2" s="384">
        <v>0</v>
      </c>
      <c r="I2" s="385">
        <f>G2*D2</f>
        <v>0</v>
      </c>
      <c r="J2" s="385">
        <f>H2*D2</f>
        <v>0</v>
      </c>
      <c r="K2" s="148" t="s">
        <v>20</v>
      </c>
      <c r="L2" s="148" t="s">
        <v>54</v>
      </c>
    </row>
    <row r="3" spans="1:12" ht="66.75" customHeight="1" x14ac:dyDescent="0.2">
      <c r="A3" s="146">
        <v>2</v>
      </c>
      <c r="B3" s="147" t="s">
        <v>380</v>
      </c>
      <c r="C3" s="146" t="s">
        <v>381</v>
      </c>
      <c r="D3" s="147">
        <v>450</v>
      </c>
      <c r="E3" s="146" t="s">
        <v>19</v>
      </c>
      <c r="F3" s="146">
        <v>0.2</v>
      </c>
      <c r="G3" s="384">
        <v>0</v>
      </c>
      <c r="H3" s="384">
        <v>0</v>
      </c>
      <c r="I3" s="385">
        <f t="shared" ref="I3:I8" si="0">G3*D3</f>
        <v>0</v>
      </c>
      <c r="J3" s="385">
        <f t="shared" ref="J3:J8" si="1">H3*D3</f>
        <v>0</v>
      </c>
      <c r="K3" s="148"/>
      <c r="L3" s="148"/>
    </row>
    <row r="4" spans="1:12" ht="64.5" customHeight="1" x14ac:dyDescent="0.2">
      <c r="A4" s="146">
        <v>3</v>
      </c>
      <c r="B4" s="147" t="s">
        <v>382</v>
      </c>
      <c r="C4" s="146" t="s">
        <v>383</v>
      </c>
      <c r="D4" s="147">
        <v>135</v>
      </c>
      <c r="E4" s="146" t="s">
        <v>19</v>
      </c>
      <c r="F4" s="146">
        <v>0.24</v>
      </c>
      <c r="G4" s="384">
        <v>0</v>
      </c>
      <c r="H4" s="384">
        <v>0</v>
      </c>
      <c r="I4" s="385">
        <f t="shared" si="0"/>
        <v>0</v>
      </c>
      <c r="J4" s="385">
        <f t="shared" si="1"/>
        <v>0</v>
      </c>
      <c r="K4" s="148"/>
      <c r="L4" s="148"/>
    </row>
    <row r="5" spans="1:12" ht="67.5" customHeight="1" x14ac:dyDescent="0.2">
      <c r="A5" s="146">
        <v>4</v>
      </c>
      <c r="B5" s="147" t="s">
        <v>384</v>
      </c>
      <c r="C5" s="146" t="s">
        <v>385</v>
      </c>
      <c r="D5" s="147">
        <v>65</v>
      </c>
      <c r="E5" s="146" t="s">
        <v>19</v>
      </c>
      <c r="F5" s="146">
        <v>0.28000000000000003</v>
      </c>
      <c r="G5" s="384">
        <v>0</v>
      </c>
      <c r="H5" s="384">
        <v>0</v>
      </c>
      <c r="I5" s="385">
        <f t="shared" si="0"/>
        <v>0</v>
      </c>
      <c r="J5" s="385">
        <f t="shared" si="1"/>
        <v>0</v>
      </c>
      <c r="K5" s="148"/>
      <c r="L5" s="148"/>
    </row>
    <row r="6" spans="1:12" ht="63.75" customHeight="1" x14ac:dyDescent="0.2">
      <c r="A6" s="146">
        <v>5</v>
      </c>
      <c r="B6" s="147" t="s">
        <v>386</v>
      </c>
      <c r="C6" s="146" t="s">
        <v>387</v>
      </c>
      <c r="D6" s="147">
        <v>10</v>
      </c>
      <c r="E6" s="146" t="s">
        <v>19</v>
      </c>
      <c r="F6" s="146">
        <v>0.32</v>
      </c>
      <c r="G6" s="384">
        <v>0</v>
      </c>
      <c r="H6" s="384">
        <v>0</v>
      </c>
      <c r="I6" s="385">
        <f t="shared" si="0"/>
        <v>0</v>
      </c>
      <c r="J6" s="385">
        <f t="shared" si="1"/>
        <v>0</v>
      </c>
      <c r="K6" s="148"/>
      <c r="L6" s="148"/>
    </row>
    <row r="7" spans="1:12" ht="63.75" customHeight="1" x14ac:dyDescent="0.2">
      <c r="A7" s="146">
        <v>6</v>
      </c>
      <c r="B7" s="147" t="s">
        <v>388</v>
      </c>
      <c r="C7" s="146" t="s">
        <v>389</v>
      </c>
      <c r="D7" s="147">
        <v>60</v>
      </c>
      <c r="E7" s="146" t="s">
        <v>19</v>
      </c>
      <c r="F7" s="146">
        <v>0.36</v>
      </c>
      <c r="G7" s="384">
        <v>0</v>
      </c>
      <c r="H7" s="384">
        <v>0</v>
      </c>
      <c r="I7" s="385">
        <f t="shared" si="0"/>
        <v>0</v>
      </c>
      <c r="J7" s="385">
        <f t="shared" si="1"/>
        <v>0</v>
      </c>
      <c r="K7" s="148"/>
      <c r="L7" s="148"/>
    </row>
    <row r="8" spans="1:12" ht="65.25" customHeight="1" x14ac:dyDescent="0.2">
      <c r="A8" s="146">
        <v>7</v>
      </c>
      <c r="B8" s="147" t="s">
        <v>390</v>
      </c>
      <c r="C8" s="146" t="s">
        <v>391</v>
      </c>
      <c r="D8" s="147">
        <v>40</v>
      </c>
      <c r="E8" s="146" t="s">
        <v>19</v>
      </c>
      <c r="F8" s="146">
        <v>0.42</v>
      </c>
      <c r="G8" s="384">
        <v>0</v>
      </c>
      <c r="H8" s="384">
        <v>0</v>
      </c>
      <c r="I8" s="385">
        <f t="shared" si="0"/>
        <v>0</v>
      </c>
      <c r="J8" s="385">
        <f t="shared" si="1"/>
        <v>0</v>
      </c>
      <c r="K8" s="148" t="s">
        <v>20</v>
      </c>
      <c r="L8" s="148" t="s">
        <v>392</v>
      </c>
    </row>
    <row r="9" spans="1:12" ht="15" customHeight="1" x14ac:dyDescent="0.2">
      <c r="A9" s="149"/>
      <c r="B9" s="149"/>
      <c r="C9" s="149" t="s">
        <v>22</v>
      </c>
      <c r="D9" s="149"/>
      <c r="E9" s="149"/>
      <c r="F9" s="149"/>
      <c r="G9" s="386"/>
      <c r="H9" s="386"/>
      <c r="I9" s="387">
        <f>SUM(I2:I8)</f>
        <v>0</v>
      </c>
      <c r="J9" s="387">
        <f>SUM(J2:J8)</f>
        <v>0</v>
      </c>
      <c r="K9" s="149"/>
      <c r="L9" s="149"/>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22" workbookViewId="0">
      <selection activeCell="O7" sqref="O7"/>
    </sheetView>
  </sheetViews>
  <sheetFormatPr defaultRowHeight="12.75" x14ac:dyDescent="0.2"/>
  <cols>
    <col min="1" max="1" width="6.28515625" customWidth="1"/>
    <col min="3" max="3" width="49.28515625" customWidth="1"/>
    <col min="7" max="8" width="9.140625" style="377"/>
    <col min="9" max="9" width="13.42578125" style="377" customWidth="1"/>
    <col min="10" max="10" width="15.28515625" style="377" customWidth="1"/>
    <col min="11" max="11" width="14.5703125" customWidth="1"/>
    <col min="12" max="12" width="15.28515625" customWidth="1"/>
  </cols>
  <sheetData>
    <row r="1" spans="1:12" ht="25.5" x14ac:dyDescent="0.2">
      <c r="A1" s="138" t="s">
        <v>0</v>
      </c>
      <c r="B1" s="138" t="s">
        <v>6</v>
      </c>
      <c r="C1" s="138" t="s">
        <v>7</v>
      </c>
      <c r="D1" s="139" t="s">
        <v>8</v>
      </c>
      <c r="E1" s="139" t="s">
        <v>9</v>
      </c>
      <c r="F1" s="139" t="s">
        <v>10</v>
      </c>
      <c r="G1" s="383" t="s">
        <v>11</v>
      </c>
      <c r="H1" s="383" t="s">
        <v>12</v>
      </c>
      <c r="I1" s="383" t="s">
        <v>13</v>
      </c>
      <c r="J1" s="383" t="s">
        <v>14</v>
      </c>
      <c r="K1" s="139" t="s">
        <v>15</v>
      </c>
      <c r="L1" s="139" t="s">
        <v>16</v>
      </c>
    </row>
    <row r="2" spans="1:12" ht="53.25" customHeight="1" x14ac:dyDescent="0.2">
      <c r="A2" s="140">
        <v>1</v>
      </c>
      <c r="B2" s="141" t="s">
        <v>302</v>
      </c>
      <c r="C2" s="140" t="s">
        <v>303</v>
      </c>
      <c r="D2" s="141">
        <v>2</v>
      </c>
      <c r="E2" s="140" t="s">
        <v>66</v>
      </c>
      <c r="F2" s="140">
        <v>1.97</v>
      </c>
      <c r="G2" s="384">
        <v>0</v>
      </c>
      <c r="H2" s="384">
        <v>0</v>
      </c>
      <c r="I2" s="385">
        <f>G2*D2</f>
        <v>0</v>
      </c>
      <c r="J2" s="385">
        <f>H2*D2</f>
        <v>0</v>
      </c>
      <c r="K2" s="142" t="s">
        <v>20</v>
      </c>
      <c r="L2" s="142" t="s">
        <v>304</v>
      </c>
    </row>
    <row r="3" spans="1:12" ht="55.5" customHeight="1" x14ac:dyDescent="0.2">
      <c r="A3" s="140">
        <v>2</v>
      </c>
      <c r="B3" s="141" t="s">
        <v>305</v>
      </c>
      <c r="C3" s="140" t="s">
        <v>306</v>
      </c>
      <c r="D3" s="141">
        <v>1</v>
      </c>
      <c r="E3" s="140" t="s">
        <v>66</v>
      </c>
      <c r="F3" s="140">
        <v>1.97</v>
      </c>
      <c r="G3" s="384">
        <v>0</v>
      </c>
      <c r="H3" s="384">
        <v>0</v>
      </c>
      <c r="I3" s="385">
        <f t="shared" ref="I3:I28" si="0">G3*D3</f>
        <v>0</v>
      </c>
      <c r="J3" s="385">
        <f t="shared" ref="J3:J28" si="1">H3*D3</f>
        <v>0</v>
      </c>
      <c r="K3" s="142" t="s">
        <v>20</v>
      </c>
      <c r="L3" s="142" t="s">
        <v>307</v>
      </c>
    </row>
    <row r="4" spans="1:12" ht="53.25" customHeight="1" x14ac:dyDescent="0.2">
      <c r="A4" s="140">
        <v>3</v>
      </c>
      <c r="B4" s="141" t="s">
        <v>308</v>
      </c>
      <c r="C4" s="140" t="s">
        <v>309</v>
      </c>
      <c r="D4" s="141">
        <v>3</v>
      </c>
      <c r="E4" s="140" t="s">
        <v>66</v>
      </c>
      <c r="F4" s="140">
        <v>1.97</v>
      </c>
      <c r="G4" s="384">
        <v>0</v>
      </c>
      <c r="H4" s="384">
        <v>0</v>
      </c>
      <c r="I4" s="385">
        <f t="shared" si="0"/>
        <v>0</v>
      </c>
      <c r="J4" s="385">
        <f t="shared" si="1"/>
        <v>0</v>
      </c>
      <c r="K4" s="142" t="s">
        <v>20</v>
      </c>
      <c r="L4" s="142" t="s">
        <v>310</v>
      </c>
    </row>
    <row r="5" spans="1:12" ht="54" customHeight="1" x14ac:dyDescent="0.2">
      <c r="A5" s="140">
        <v>4</v>
      </c>
      <c r="B5" s="141" t="s">
        <v>311</v>
      </c>
      <c r="C5" s="140" t="s">
        <v>312</v>
      </c>
      <c r="D5" s="141">
        <v>5</v>
      </c>
      <c r="E5" s="140" t="s">
        <v>66</v>
      </c>
      <c r="F5" s="140">
        <v>1.97</v>
      </c>
      <c r="G5" s="384">
        <v>0</v>
      </c>
      <c r="H5" s="384">
        <v>0</v>
      </c>
      <c r="I5" s="385">
        <f t="shared" si="0"/>
        <v>0</v>
      </c>
      <c r="J5" s="385">
        <f t="shared" si="1"/>
        <v>0</v>
      </c>
      <c r="K5" s="142" t="s">
        <v>20</v>
      </c>
      <c r="L5" s="142" t="s">
        <v>313</v>
      </c>
    </row>
    <row r="6" spans="1:12" ht="53.25" customHeight="1" x14ac:dyDescent="0.2">
      <c r="A6" s="140">
        <v>5</v>
      </c>
      <c r="B6" s="141" t="s">
        <v>314</v>
      </c>
      <c r="C6" s="140" t="s">
        <v>403</v>
      </c>
      <c r="D6" s="141">
        <v>51</v>
      </c>
      <c r="E6" s="140" t="s">
        <v>66</v>
      </c>
      <c r="F6" s="140">
        <v>0.51</v>
      </c>
      <c r="G6" s="384">
        <v>0</v>
      </c>
      <c r="H6" s="384">
        <v>0</v>
      </c>
      <c r="I6" s="385">
        <f t="shared" si="0"/>
        <v>0</v>
      </c>
      <c r="J6" s="385">
        <f t="shared" si="1"/>
        <v>0</v>
      </c>
      <c r="K6" s="142" t="s">
        <v>20</v>
      </c>
      <c r="L6" s="142" t="s">
        <v>404</v>
      </c>
    </row>
    <row r="7" spans="1:12" ht="51.75" customHeight="1" x14ac:dyDescent="0.2">
      <c r="A7" s="140">
        <v>6</v>
      </c>
      <c r="B7" s="141" t="s">
        <v>316</v>
      </c>
      <c r="C7" s="140" t="s">
        <v>405</v>
      </c>
      <c r="D7" s="141">
        <v>51</v>
      </c>
      <c r="E7" s="140" t="s">
        <v>66</v>
      </c>
      <c r="F7" s="140">
        <v>0.51</v>
      </c>
      <c r="G7" s="384">
        <v>0</v>
      </c>
      <c r="H7" s="384">
        <v>0</v>
      </c>
      <c r="I7" s="385">
        <f t="shared" si="0"/>
        <v>0</v>
      </c>
      <c r="J7" s="385">
        <f t="shared" si="1"/>
        <v>0</v>
      </c>
      <c r="K7" s="142" t="s">
        <v>20</v>
      </c>
      <c r="L7" s="142" t="s">
        <v>406</v>
      </c>
    </row>
    <row r="8" spans="1:12" ht="39" customHeight="1" x14ac:dyDescent="0.2">
      <c r="A8" s="140">
        <v>7</v>
      </c>
      <c r="B8" s="141" t="s">
        <v>318</v>
      </c>
      <c r="C8" s="140" t="s">
        <v>407</v>
      </c>
      <c r="D8" s="141">
        <v>51</v>
      </c>
      <c r="E8" s="140" t="s">
        <v>66</v>
      </c>
      <c r="F8" s="140">
        <v>0.02</v>
      </c>
      <c r="G8" s="384">
        <v>0</v>
      </c>
      <c r="H8" s="384">
        <v>0</v>
      </c>
      <c r="I8" s="385">
        <f t="shared" si="0"/>
        <v>0</v>
      </c>
      <c r="J8" s="385">
        <f t="shared" si="1"/>
        <v>0</v>
      </c>
      <c r="K8" s="142" t="s">
        <v>20</v>
      </c>
      <c r="L8" s="142" t="s">
        <v>408</v>
      </c>
    </row>
    <row r="9" spans="1:12" ht="30.75" customHeight="1" x14ac:dyDescent="0.2">
      <c r="A9" s="140">
        <v>8</v>
      </c>
      <c r="B9" s="141" t="s">
        <v>196</v>
      </c>
      <c r="C9" s="140" t="s">
        <v>197</v>
      </c>
      <c r="D9" s="141">
        <v>1</v>
      </c>
      <c r="E9" s="140" t="s">
        <v>66</v>
      </c>
      <c r="F9" s="140">
        <v>2</v>
      </c>
      <c r="G9" s="384">
        <v>0</v>
      </c>
      <c r="H9" s="384">
        <v>0</v>
      </c>
      <c r="I9" s="385">
        <f t="shared" si="0"/>
        <v>0</v>
      </c>
      <c r="J9" s="385">
        <f t="shared" si="1"/>
        <v>0</v>
      </c>
      <c r="K9" s="142"/>
      <c r="L9" s="142"/>
    </row>
    <row r="10" spans="1:12" ht="27.75" customHeight="1" x14ac:dyDescent="0.2">
      <c r="A10" s="140">
        <v>9</v>
      </c>
      <c r="B10" s="141" t="s">
        <v>198</v>
      </c>
      <c r="C10" s="140" t="s">
        <v>199</v>
      </c>
      <c r="D10" s="141">
        <v>1</v>
      </c>
      <c r="E10" s="140" t="s">
        <v>66</v>
      </c>
      <c r="F10" s="140">
        <v>2</v>
      </c>
      <c r="G10" s="384">
        <v>0</v>
      </c>
      <c r="H10" s="384">
        <v>0</v>
      </c>
      <c r="I10" s="385">
        <f t="shared" si="0"/>
        <v>0</v>
      </c>
      <c r="J10" s="385">
        <f t="shared" si="1"/>
        <v>0</v>
      </c>
      <c r="K10" s="142"/>
      <c r="L10" s="142"/>
    </row>
    <row r="11" spans="1:12" ht="30" customHeight="1" x14ac:dyDescent="0.2">
      <c r="A11" s="140">
        <v>10</v>
      </c>
      <c r="B11" s="141" t="s">
        <v>320</v>
      </c>
      <c r="C11" s="140" t="s">
        <v>321</v>
      </c>
      <c r="D11" s="141">
        <v>50</v>
      </c>
      <c r="E11" s="140" t="s">
        <v>66</v>
      </c>
      <c r="F11" s="140">
        <v>1</v>
      </c>
      <c r="G11" s="384">
        <v>0</v>
      </c>
      <c r="H11" s="384">
        <v>0</v>
      </c>
      <c r="I11" s="385">
        <f t="shared" si="0"/>
        <v>0</v>
      </c>
      <c r="J11" s="385">
        <f t="shared" si="1"/>
        <v>0</v>
      </c>
      <c r="K11" s="142" t="s">
        <v>20</v>
      </c>
      <c r="L11" s="142" t="s">
        <v>322</v>
      </c>
    </row>
    <row r="12" spans="1:12" ht="27" customHeight="1" x14ac:dyDescent="0.2">
      <c r="A12" s="140">
        <v>11</v>
      </c>
      <c r="B12" s="141" t="s">
        <v>268</v>
      </c>
      <c r="C12" s="140" t="s">
        <v>269</v>
      </c>
      <c r="D12" s="141">
        <v>100</v>
      </c>
      <c r="E12" s="140" t="s">
        <v>66</v>
      </c>
      <c r="F12" s="140">
        <v>0.44</v>
      </c>
      <c r="G12" s="384">
        <v>0</v>
      </c>
      <c r="H12" s="384">
        <v>0</v>
      </c>
      <c r="I12" s="385">
        <f t="shared" si="0"/>
        <v>0</v>
      </c>
      <c r="J12" s="385">
        <f t="shared" si="1"/>
        <v>0</v>
      </c>
      <c r="K12" s="142" t="s">
        <v>20</v>
      </c>
      <c r="L12" s="142" t="s">
        <v>270</v>
      </c>
    </row>
    <row r="13" spans="1:12" ht="53.25" customHeight="1" x14ac:dyDescent="0.2">
      <c r="A13" s="140">
        <v>12</v>
      </c>
      <c r="B13" s="141" t="s">
        <v>323</v>
      </c>
      <c r="C13" s="140" t="s">
        <v>324</v>
      </c>
      <c r="D13" s="141">
        <v>4</v>
      </c>
      <c r="E13" s="140" t="s">
        <v>66</v>
      </c>
      <c r="F13" s="140">
        <v>2.67</v>
      </c>
      <c r="G13" s="384">
        <v>0</v>
      </c>
      <c r="H13" s="384">
        <v>0</v>
      </c>
      <c r="I13" s="385">
        <f t="shared" si="0"/>
        <v>0</v>
      </c>
      <c r="J13" s="385">
        <f t="shared" si="1"/>
        <v>0</v>
      </c>
      <c r="K13" s="142" t="s">
        <v>20</v>
      </c>
      <c r="L13" s="142" t="s">
        <v>325</v>
      </c>
    </row>
    <row r="14" spans="1:12" ht="53.25" customHeight="1" x14ac:dyDescent="0.2">
      <c r="A14" s="140">
        <v>13</v>
      </c>
      <c r="B14" s="141" t="s">
        <v>326</v>
      </c>
      <c r="C14" s="140" t="s">
        <v>327</v>
      </c>
      <c r="D14" s="141">
        <v>4</v>
      </c>
      <c r="E14" s="140" t="s">
        <v>66</v>
      </c>
      <c r="F14" s="140">
        <v>2.67</v>
      </c>
      <c r="G14" s="384">
        <v>0</v>
      </c>
      <c r="H14" s="384">
        <v>0</v>
      </c>
      <c r="I14" s="385">
        <f t="shared" si="0"/>
        <v>0</v>
      </c>
      <c r="J14" s="385">
        <f t="shared" si="1"/>
        <v>0</v>
      </c>
      <c r="K14" s="142" t="s">
        <v>20</v>
      </c>
      <c r="L14" s="142" t="s">
        <v>328</v>
      </c>
    </row>
    <row r="15" spans="1:12" ht="54" customHeight="1" x14ac:dyDescent="0.2">
      <c r="A15" s="140">
        <v>14</v>
      </c>
      <c r="B15" s="141" t="s">
        <v>329</v>
      </c>
      <c r="C15" s="140" t="s">
        <v>330</v>
      </c>
      <c r="D15" s="141">
        <v>4</v>
      </c>
      <c r="E15" s="140" t="s">
        <v>66</v>
      </c>
      <c r="F15" s="140">
        <v>2.67</v>
      </c>
      <c r="G15" s="384">
        <v>0</v>
      </c>
      <c r="H15" s="384">
        <v>0</v>
      </c>
      <c r="I15" s="385">
        <f t="shared" si="0"/>
        <v>0</v>
      </c>
      <c r="J15" s="385">
        <f t="shared" si="1"/>
        <v>0</v>
      </c>
      <c r="K15" s="142" t="s">
        <v>20</v>
      </c>
      <c r="L15" s="142" t="s">
        <v>331</v>
      </c>
    </row>
    <row r="16" spans="1:12" ht="52.5" customHeight="1" x14ac:dyDescent="0.2">
      <c r="A16" s="140">
        <v>15</v>
      </c>
      <c r="B16" s="141" t="s">
        <v>332</v>
      </c>
      <c r="C16" s="140" t="s">
        <v>333</v>
      </c>
      <c r="D16" s="141">
        <v>9</v>
      </c>
      <c r="E16" s="140" t="s">
        <v>66</v>
      </c>
      <c r="F16" s="140">
        <v>2.67</v>
      </c>
      <c r="G16" s="384">
        <v>0</v>
      </c>
      <c r="H16" s="384">
        <v>0</v>
      </c>
      <c r="I16" s="385">
        <f t="shared" si="0"/>
        <v>0</v>
      </c>
      <c r="J16" s="385">
        <f t="shared" si="1"/>
        <v>0</v>
      </c>
      <c r="K16" s="142" t="s">
        <v>20</v>
      </c>
      <c r="L16" s="142" t="s">
        <v>334</v>
      </c>
    </row>
    <row r="17" spans="1:12" ht="52.5" customHeight="1" x14ac:dyDescent="0.2">
      <c r="A17" s="140">
        <v>16</v>
      </c>
      <c r="B17" s="141" t="s">
        <v>335</v>
      </c>
      <c r="C17" s="140" t="s">
        <v>336</v>
      </c>
      <c r="D17" s="141">
        <v>1</v>
      </c>
      <c r="E17" s="140" t="s">
        <v>66</v>
      </c>
      <c r="F17" s="140">
        <v>1.97</v>
      </c>
      <c r="G17" s="384">
        <v>0</v>
      </c>
      <c r="H17" s="384">
        <v>0</v>
      </c>
      <c r="I17" s="385">
        <f t="shared" si="0"/>
        <v>0</v>
      </c>
      <c r="J17" s="385">
        <f t="shared" si="1"/>
        <v>0</v>
      </c>
      <c r="K17" s="142" t="s">
        <v>20</v>
      </c>
      <c r="L17" s="142" t="s">
        <v>337</v>
      </c>
    </row>
    <row r="18" spans="1:12" ht="54.75" customHeight="1" x14ac:dyDescent="0.2">
      <c r="A18" s="140">
        <v>17</v>
      </c>
      <c r="B18" s="141" t="s">
        <v>338</v>
      </c>
      <c r="C18" s="140" t="s">
        <v>339</v>
      </c>
      <c r="D18" s="141">
        <v>6</v>
      </c>
      <c r="E18" s="140" t="s">
        <v>66</v>
      </c>
      <c r="F18" s="140">
        <v>1.97</v>
      </c>
      <c r="G18" s="384">
        <v>0</v>
      </c>
      <c r="H18" s="384">
        <v>0</v>
      </c>
      <c r="I18" s="385">
        <f t="shared" si="0"/>
        <v>0</v>
      </c>
      <c r="J18" s="385">
        <f t="shared" si="1"/>
        <v>0</v>
      </c>
      <c r="K18" s="142" t="s">
        <v>20</v>
      </c>
      <c r="L18" s="142" t="s">
        <v>340</v>
      </c>
    </row>
    <row r="19" spans="1:12" ht="51.75" customHeight="1" x14ac:dyDescent="0.2">
      <c r="A19" s="140">
        <v>18</v>
      </c>
      <c r="B19" s="141" t="s">
        <v>429</v>
      </c>
      <c r="C19" s="140" t="s">
        <v>430</v>
      </c>
      <c r="D19" s="141">
        <v>1</v>
      </c>
      <c r="E19" s="140" t="s">
        <v>66</v>
      </c>
      <c r="F19" s="140">
        <v>1.97</v>
      </c>
      <c r="G19" s="384">
        <v>0</v>
      </c>
      <c r="H19" s="384">
        <v>0</v>
      </c>
      <c r="I19" s="385">
        <f t="shared" si="0"/>
        <v>0</v>
      </c>
      <c r="J19" s="385">
        <f t="shared" si="1"/>
        <v>0</v>
      </c>
      <c r="K19" s="142" t="s">
        <v>20</v>
      </c>
      <c r="L19" s="142" t="s">
        <v>431</v>
      </c>
    </row>
    <row r="20" spans="1:12" ht="53.25" customHeight="1" x14ac:dyDescent="0.2">
      <c r="A20" s="140">
        <v>19</v>
      </c>
      <c r="B20" s="141" t="s">
        <v>341</v>
      </c>
      <c r="C20" s="140" t="s">
        <v>342</v>
      </c>
      <c r="D20" s="141">
        <v>2</v>
      </c>
      <c r="E20" s="140" t="s">
        <v>66</v>
      </c>
      <c r="F20" s="140">
        <v>2.67</v>
      </c>
      <c r="G20" s="384">
        <v>0</v>
      </c>
      <c r="H20" s="384">
        <v>0</v>
      </c>
      <c r="I20" s="385">
        <f t="shared" si="0"/>
        <v>0</v>
      </c>
      <c r="J20" s="385">
        <f t="shared" si="1"/>
        <v>0</v>
      </c>
      <c r="K20" s="142" t="s">
        <v>20</v>
      </c>
      <c r="L20" s="142" t="s">
        <v>343</v>
      </c>
    </row>
    <row r="21" spans="1:12" ht="54" customHeight="1" x14ac:dyDescent="0.2">
      <c r="A21" s="140">
        <v>20</v>
      </c>
      <c r="B21" s="141" t="s">
        <v>432</v>
      </c>
      <c r="C21" s="140" t="s">
        <v>433</v>
      </c>
      <c r="D21" s="141">
        <v>1</v>
      </c>
      <c r="E21" s="140" t="s">
        <v>66</v>
      </c>
      <c r="F21" s="140">
        <v>2.67</v>
      </c>
      <c r="G21" s="384">
        <v>0</v>
      </c>
      <c r="H21" s="384">
        <v>0</v>
      </c>
      <c r="I21" s="385">
        <f t="shared" si="0"/>
        <v>0</v>
      </c>
      <c r="J21" s="385">
        <f t="shared" si="1"/>
        <v>0</v>
      </c>
      <c r="K21" s="142"/>
      <c r="L21" s="142"/>
    </row>
    <row r="22" spans="1:12" ht="52.5" customHeight="1" x14ac:dyDescent="0.2">
      <c r="A22" s="140">
        <v>21</v>
      </c>
      <c r="B22" s="141" t="s">
        <v>434</v>
      </c>
      <c r="C22" s="140" t="s">
        <v>435</v>
      </c>
      <c r="D22" s="141">
        <v>1</v>
      </c>
      <c r="E22" s="140" t="s">
        <v>66</v>
      </c>
      <c r="F22" s="140">
        <v>2.67</v>
      </c>
      <c r="G22" s="384">
        <v>0</v>
      </c>
      <c r="H22" s="384">
        <v>0</v>
      </c>
      <c r="I22" s="385">
        <f t="shared" si="0"/>
        <v>0</v>
      </c>
      <c r="J22" s="385">
        <f t="shared" si="1"/>
        <v>0</v>
      </c>
      <c r="K22" s="142"/>
      <c r="L22" s="142"/>
    </row>
    <row r="23" spans="1:12" ht="53.25" customHeight="1" x14ac:dyDescent="0.2">
      <c r="A23" s="140">
        <v>22</v>
      </c>
      <c r="B23" s="141" t="s">
        <v>436</v>
      </c>
      <c r="C23" s="140" t="s">
        <v>437</v>
      </c>
      <c r="D23" s="141">
        <v>1</v>
      </c>
      <c r="E23" s="140" t="s">
        <v>66</v>
      </c>
      <c r="F23" s="140">
        <v>2.67</v>
      </c>
      <c r="G23" s="384">
        <v>0</v>
      </c>
      <c r="H23" s="384">
        <v>0</v>
      </c>
      <c r="I23" s="385">
        <f t="shared" si="0"/>
        <v>0</v>
      </c>
      <c r="J23" s="385">
        <f t="shared" si="1"/>
        <v>0</v>
      </c>
      <c r="K23" s="142"/>
      <c r="L23" s="142"/>
    </row>
    <row r="24" spans="1:12" ht="53.25" customHeight="1" x14ac:dyDescent="0.2">
      <c r="A24" s="140">
        <v>23</v>
      </c>
      <c r="B24" s="141" t="s">
        <v>344</v>
      </c>
      <c r="C24" s="140" t="s">
        <v>345</v>
      </c>
      <c r="D24" s="141">
        <v>1</v>
      </c>
      <c r="E24" s="140" t="s">
        <v>66</v>
      </c>
      <c r="F24" s="140">
        <v>2.67</v>
      </c>
      <c r="G24" s="384">
        <v>0</v>
      </c>
      <c r="H24" s="384">
        <v>0</v>
      </c>
      <c r="I24" s="385">
        <f t="shared" si="0"/>
        <v>0</v>
      </c>
      <c r="J24" s="385">
        <f t="shared" si="1"/>
        <v>0</v>
      </c>
      <c r="K24" s="142"/>
      <c r="L24" s="142"/>
    </row>
    <row r="25" spans="1:12" ht="54" customHeight="1" x14ac:dyDescent="0.2">
      <c r="A25" s="140">
        <v>24</v>
      </c>
      <c r="B25" s="141" t="s">
        <v>346</v>
      </c>
      <c r="C25" s="140" t="s">
        <v>347</v>
      </c>
      <c r="D25" s="141">
        <v>2</v>
      </c>
      <c r="E25" s="140" t="s">
        <v>66</v>
      </c>
      <c r="F25" s="140">
        <v>2.67</v>
      </c>
      <c r="G25" s="384">
        <v>0</v>
      </c>
      <c r="H25" s="384">
        <v>0</v>
      </c>
      <c r="I25" s="385">
        <f t="shared" si="0"/>
        <v>0</v>
      </c>
      <c r="J25" s="385">
        <f t="shared" si="1"/>
        <v>0</v>
      </c>
      <c r="K25" s="142"/>
      <c r="L25" s="142"/>
    </row>
    <row r="26" spans="1:12" ht="66" customHeight="1" x14ac:dyDescent="0.2">
      <c r="A26" s="140">
        <v>25</v>
      </c>
      <c r="B26" s="141" t="s">
        <v>145</v>
      </c>
      <c r="C26" s="140" t="s">
        <v>146</v>
      </c>
      <c r="D26" s="141">
        <v>1</v>
      </c>
      <c r="E26" s="140" t="s">
        <v>66</v>
      </c>
      <c r="F26" s="140">
        <v>1.65</v>
      </c>
      <c r="G26" s="384">
        <v>0</v>
      </c>
      <c r="H26" s="384">
        <v>0</v>
      </c>
      <c r="I26" s="385">
        <f t="shared" si="0"/>
        <v>0</v>
      </c>
      <c r="J26" s="385">
        <f t="shared" si="1"/>
        <v>0</v>
      </c>
      <c r="K26" s="142" t="s">
        <v>20</v>
      </c>
      <c r="L26" s="142" t="s">
        <v>147</v>
      </c>
    </row>
    <row r="27" spans="1:12" ht="55.5" customHeight="1" x14ac:dyDescent="0.2">
      <c r="A27" s="140">
        <v>26</v>
      </c>
      <c r="B27" s="141" t="s">
        <v>323</v>
      </c>
      <c r="C27" s="140" t="s">
        <v>438</v>
      </c>
      <c r="D27" s="141">
        <v>1</v>
      </c>
      <c r="E27" s="140" t="s">
        <v>66</v>
      </c>
      <c r="F27" s="140">
        <v>2.67</v>
      </c>
      <c r="G27" s="384">
        <v>0</v>
      </c>
      <c r="H27" s="384">
        <v>0</v>
      </c>
      <c r="I27" s="385">
        <f t="shared" si="0"/>
        <v>0</v>
      </c>
      <c r="J27" s="385">
        <f t="shared" si="1"/>
        <v>0</v>
      </c>
      <c r="K27" s="142"/>
      <c r="L27" s="142"/>
    </row>
    <row r="28" spans="1:12" ht="57" customHeight="1" x14ac:dyDescent="0.2">
      <c r="A28" s="140">
        <v>27</v>
      </c>
      <c r="B28" s="141" t="s">
        <v>439</v>
      </c>
      <c r="C28" s="140" t="s">
        <v>440</v>
      </c>
      <c r="D28" s="141">
        <v>1</v>
      </c>
      <c r="E28" s="140" t="s">
        <v>66</v>
      </c>
      <c r="F28" s="140">
        <v>1.97</v>
      </c>
      <c r="G28" s="384">
        <v>0</v>
      </c>
      <c r="H28" s="384">
        <v>0</v>
      </c>
      <c r="I28" s="385">
        <f t="shared" si="0"/>
        <v>0</v>
      </c>
      <c r="J28" s="385">
        <f t="shared" si="1"/>
        <v>0</v>
      </c>
      <c r="K28" s="142" t="s">
        <v>20</v>
      </c>
      <c r="L28" s="142" t="s">
        <v>441</v>
      </c>
    </row>
    <row r="29" spans="1:12" ht="17.25" customHeight="1" x14ac:dyDescent="0.2">
      <c r="A29" s="143"/>
      <c r="B29" s="143"/>
      <c r="C29" s="143" t="s">
        <v>22</v>
      </c>
      <c r="D29" s="143"/>
      <c r="E29" s="143"/>
      <c r="F29" s="143"/>
      <c r="G29" s="386"/>
      <c r="H29" s="386"/>
      <c r="I29" s="387">
        <f>SUM(I2:I28)</f>
        <v>0</v>
      </c>
      <c r="J29" s="387">
        <f>SUM(J2:J28)</f>
        <v>0</v>
      </c>
      <c r="K29" s="143"/>
      <c r="L29" s="143"/>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L22" sqref="L22"/>
    </sheetView>
  </sheetViews>
  <sheetFormatPr defaultRowHeight="12.75" x14ac:dyDescent="0.2"/>
  <cols>
    <col min="3" max="3" width="40" customWidth="1"/>
    <col min="7" max="8" width="9.140625" style="377"/>
    <col min="9" max="9" width="11.85546875" style="377" customWidth="1"/>
    <col min="10" max="10" width="13.5703125" style="377" customWidth="1"/>
    <col min="11" max="11" width="24.85546875" customWidth="1"/>
    <col min="12" max="12" width="16.28515625" customWidth="1"/>
  </cols>
  <sheetData>
    <row r="1" spans="1:12" ht="25.5" x14ac:dyDescent="0.2">
      <c r="A1" s="132" t="s">
        <v>0</v>
      </c>
      <c r="B1" s="132" t="s">
        <v>6</v>
      </c>
      <c r="C1" s="132" t="s">
        <v>7</v>
      </c>
      <c r="D1" s="133" t="s">
        <v>8</v>
      </c>
      <c r="E1" s="133" t="s">
        <v>9</v>
      </c>
      <c r="F1" s="133" t="s">
        <v>10</v>
      </c>
      <c r="G1" s="383" t="s">
        <v>11</v>
      </c>
      <c r="H1" s="383" t="s">
        <v>12</v>
      </c>
      <c r="I1" s="383" t="s">
        <v>13</v>
      </c>
      <c r="J1" s="383" t="s">
        <v>14</v>
      </c>
      <c r="K1" s="133" t="s">
        <v>15</v>
      </c>
      <c r="L1" s="133" t="s">
        <v>16</v>
      </c>
    </row>
    <row r="2" spans="1:12" ht="29.25" customHeight="1" x14ac:dyDescent="0.2">
      <c r="A2" s="134">
        <v>1</v>
      </c>
      <c r="B2" s="135" t="s">
        <v>290</v>
      </c>
      <c r="C2" s="134" t="s">
        <v>428</v>
      </c>
      <c r="D2" s="135">
        <v>1</v>
      </c>
      <c r="E2" s="134" t="s">
        <v>66</v>
      </c>
      <c r="F2" s="134">
        <v>50</v>
      </c>
      <c r="G2" s="384">
        <v>0</v>
      </c>
      <c r="H2" s="384">
        <v>0</v>
      </c>
      <c r="I2" s="385">
        <f>G2*D2</f>
        <v>0</v>
      </c>
      <c r="J2" s="385">
        <f>H2*D2</f>
        <v>0</v>
      </c>
      <c r="K2" s="136"/>
      <c r="L2" s="136"/>
    </row>
    <row r="3" spans="1:12" ht="19.5" customHeight="1" x14ac:dyDescent="0.2">
      <c r="A3" s="137"/>
      <c r="B3" s="137"/>
      <c r="C3" s="137" t="s">
        <v>22</v>
      </c>
      <c r="D3" s="137"/>
      <c r="E3" s="137"/>
      <c r="F3" s="137"/>
      <c r="G3" s="386"/>
      <c r="H3" s="386"/>
      <c r="I3" s="387">
        <f>SUM(I2)</f>
        <v>0</v>
      </c>
      <c r="J3" s="387">
        <f>SUM(J2)</f>
        <v>0</v>
      </c>
      <c r="K3" s="137"/>
      <c r="L3" s="137"/>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workbookViewId="0">
      <selection activeCell="K24" sqref="K24"/>
    </sheetView>
  </sheetViews>
  <sheetFormatPr defaultRowHeight="12.75" x14ac:dyDescent="0.2"/>
  <cols>
    <col min="1" max="1" width="57.42578125" customWidth="1"/>
    <col min="2" max="2" width="12.85546875" customWidth="1"/>
    <col min="3" max="3" width="17.5703125" customWidth="1"/>
    <col min="4" max="4" width="16" customWidth="1"/>
  </cols>
  <sheetData>
    <row r="1" spans="1:9" x14ac:dyDescent="0.2">
      <c r="A1" s="400" t="s">
        <v>686</v>
      </c>
      <c r="B1" s="400"/>
      <c r="C1" s="400"/>
      <c r="D1" s="400"/>
      <c r="E1" s="400"/>
      <c r="F1" s="400"/>
      <c r="G1" s="400"/>
      <c r="H1" s="400"/>
      <c r="I1" s="400"/>
    </row>
    <row r="2" spans="1:9" x14ac:dyDescent="0.2">
      <c r="A2" s="400" t="s">
        <v>684</v>
      </c>
      <c r="B2" s="400"/>
      <c r="C2" s="400"/>
      <c r="D2" s="400"/>
      <c r="E2" s="400"/>
      <c r="F2" s="400"/>
      <c r="G2" s="400"/>
      <c r="H2" s="400"/>
      <c r="I2" s="400"/>
    </row>
    <row r="3" spans="1:9" x14ac:dyDescent="0.2">
      <c r="A3" s="401" t="s">
        <v>688</v>
      </c>
      <c r="B3" s="401"/>
      <c r="C3" s="401"/>
      <c r="D3" s="401"/>
      <c r="E3" s="401"/>
      <c r="F3" s="401"/>
      <c r="G3" s="401"/>
      <c r="H3" s="401"/>
      <c r="I3" s="401"/>
    </row>
    <row r="4" spans="1:9" ht="76.5" x14ac:dyDescent="0.2">
      <c r="A4" s="354" t="s">
        <v>682</v>
      </c>
    </row>
    <row r="5" spans="1:9" ht="51" x14ac:dyDescent="0.2">
      <c r="A5" s="271" t="s">
        <v>681</v>
      </c>
    </row>
    <row r="7" spans="1:9" ht="18.75" x14ac:dyDescent="0.2">
      <c r="A7" s="403" t="s">
        <v>203</v>
      </c>
      <c r="B7" s="403"/>
      <c r="C7" s="403"/>
      <c r="D7" s="403"/>
    </row>
    <row r="8" spans="1:9" x14ac:dyDescent="0.2">
      <c r="A8" s="218" t="s">
        <v>1</v>
      </c>
      <c r="B8" s="219"/>
      <c r="C8" s="219" t="s">
        <v>2</v>
      </c>
      <c r="D8" s="219" t="s">
        <v>3</v>
      </c>
    </row>
    <row r="9" spans="1:9" ht="13.5" customHeight="1" x14ac:dyDescent="0.2">
      <c r="A9" s="220" t="s">
        <v>204</v>
      </c>
      <c r="B9" s="220"/>
      <c r="C9" s="379">
        <f>'Udvar+vese HK Munkanem össz'!C9</f>
        <v>0</v>
      </c>
      <c r="D9" s="379">
        <f>'Udvar+vese HK Munkanem össz'!D9</f>
        <v>0</v>
      </c>
    </row>
    <row r="10" spans="1:9" ht="15.75" customHeight="1" x14ac:dyDescent="0.2">
      <c r="A10" s="222" t="s">
        <v>205</v>
      </c>
      <c r="B10" s="223">
        <v>0</v>
      </c>
      <c r="C10" s="380">
        <v>0</v>
      </c>
      <c r="D10" s="380">
        <f>ROUND(D9*B10,0)</f>
        <v>0</v>
      </c>
    </row>
    <row r="11" spans="1:9" ht="15.75" customHeight="1" x14ac:dyDescent="0.2">
      <c r="A11" s="220" t="s">
        <v>206</v>
      </c>
      <c r="B11" s="220"/>
      <c r="C11" s="381">
        <f>ROUND(C10+C9,0)</f>
        <v>0</v>
      </c>
      <c r="D11" s="381">
        <f>ROUND(D10+D9,0)</f>
        <v>0</v>
      </c>
    </row>
    <row r="12" spans="1:9" ht="15.75" customHeight="1" x14ac:dyDescent="0.2">
      <c r="A12" s="220" t="s">
        <v>207</v>
      </c>
      <c r="B12" s="220"/>
      <c r="C12" s="381">
        <f>ROUND(C11,0)</f>
        <v>0</v>
      </c>
      <c r="D12" s="381">
        <v>0</v>
      </c>
    </row>
    <row r="13" spans="1:9" ht="16.5" customHeight="1" x14ac:dyDescent="0.2">
      <c r="A13" s="222" t="s">
        <v>208</v>
      </c>
      <c r="B13" s="223">
        <v>0</v>
      </c>
      <c r="C13" s="380">
        <f>ROUND(C12*B13,0)</f>
        <v>0</v>
      </c>
      <c r="D13" s="380">
        <v>0</v>
      </c>
    </row>
    <row r="14" spans="1:9" ht="15" customHeight="1" x14ac:dyDescent="0.2">
      <c r="A14" s="220" t="s">
        <v>209</v>
      </c>
      <c r="B14" s="220"/>
      <c r="C14" s="381">
        <f>ROUND(C13+C12,0)</f>
        <v>0</v>
      </c>
      <c r="D14" s="381">
        <v>0</v>
      </c>
    </row>
    <row r="15" spans="1:9" ht="15" customHeight="1" x14ac:dyDescent="0.2">
      <c r="A15" s="222" t="s">
        <v>210</v>
      </c>
      <c r="B15" s="223">
        <v>0</v>
      </c>
      <c r="C15" s="380">
        <f>ROUND(C14*B15,0)</f>
        <v>0</v>
      </c>
      <c r="D15" s="380">
        <v>0</v>
      </c>
    </row>
    <row r="16" spans="1:9" ht="17.25" customHeight="1" x14ac:dyDescent="0.2">
      <c r="A16" s="220" t="s">
        <v>211</v>
      </c>
      <c r="B16" s="220"/>
      <c r="C16" s="381">
        <v>0</v>
      </c>
      <c r="D16" s="381">
        <f>ROUND(D11,0)</f>
        <v>0</v>
      </c>
    </row>
    <row r="17" spans="1:4" ht="13.5" customHeight="1" x14ac:dyDescent="0.2">
      <c r="A17" s="222" t="s">
        <v>212</v>
      </c>
      <c r="B17" s="223">
        <v>0</v>
      </c>
      <c r="C17" s="380">
        <v>0</v>
      </c>
      <c r="D17" s="380">
        <f>ROUND(D16*B17,0)</f>
        <v>0</v>
      </c>
    </row>
    <row r="18" spans="1:4" ht="14.25" customHeight="1" x14ac:dyDescent="0.2">
      <c r="A18" s="220" t="s">
        <v>213</v>
      </c>
      <c r="B18" s="220"/>
      <c r="C18" s="405">
        <f>ROUND(C15+C14+D16+D17,0)</f>
        <v>0</v>
      </c>
      <c r="D18" s="405"/>
    </row>
    <row r="19" spans="1:4" ht="15" customHeight="1" x14ac:dyDescent="0.2">
      <c r="A19" s="222" t="s">
        <v>214</v>
      </c>
      <c r="B19" s="223">
        <v>0.05</v>
      </c>
      <c r="C19" s="406">
        <f>ROUND(C18*B19,0)</f>
        <v>0</v>
      </c>
      <c r="D19" s="406"/>
    </row>
    <row r="20" spans="1:4" ht="18" customHeight="1" x14ac:dyDescent="0.2">
      <c r="A20" s="220" t="s">
        <v>215</v>
      </c>
      <c r="B20" s="220"/>
      <c r="C20" s="382"/>
      <c r="D20" s="382"/>
    </row>
    <row r="21" spans="1:4" ht="14.25" customHeight="1" x14ac:dyDescent="0.2">
      <c r="A21" s="220" t="s">
        <v>216</v>
      </c>
      <c r="B21" s="220"/>
      <c r="C21" s="405">
        <f>ROUND(C20+C18+C19+D20,0)</f>
        <v>0</v>
      </c>
      <c r="D21" s="405"/>
    </row>
    <row r="22" spans="1:4" x14ac:dyDescent="0.2">
      <c r="A22" s="222" t="s">
        <v>217</v>
      </c>
      <c r="B22" s="223">
        <v>0.27</v>
      </c>
      <c r="C22" s="405">
        <f>ROUND(C21*B22,0)</f>
        <v>0</v>
      </c>
      <c r="D22" s="405"/>
    </row>
    <row r="23" spans="1:4" ht="16.5" customHeight="1" x14ac:dyDescent="0.2">
      <c r="A23" s="221" t="s">
        <v>218</v>
      </c>
      <c r="B23" s="221"/>
      <c r="C23" s="404">
        <f>ROUND(C22+C21,0)</f>
        <v>0</v>
      </c>
      <c r="D23" s="404"/>
    </row>
    <row r="26" spans="1:4" x14ac:dyDescent="0.2">
      <c r="C26" t="s">
        <v>683</v>
      </c>
      <c r="D26" s="356">
        <v>42943</v>
      </c>
    </row>
  </sheetData>
  <mergeCells count="9">
    <mergeCell ref="A1:I1"/>
    <mergeCell ref="A2:I2"/>
    <mergeCell ref="A3:I3"/>
    <mergeCell ref="A7:D7"/>
    <mergeCell ref="C23:D23"/>
    <mergeCell ref="C22:D22"/>
    <mergeCell ref="C21:D21"/>
    <mergeCell ref="C19:D19"/>
    <mergeCell ref="C18:D18"/>
  </mergeCells>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9"/>
  <sheetViews>
    <sheetView workbookViewId="0">
      <selection activeCell="L30" sqref="L30"/>
    </sheetView>
  </sheetViews>
  <sheetFormatPr defaultRowHeight="12.75" x14ac:dyDescent="0.2"/>
  <cols>
    <col min="2" max="2" width="43.7109375" customWidth="1"/>
    <col min="3" max="3" width="14" customWidth="1"/>
    <col min="4" max="4" width="14.42578125" customWidth="1"/>
  </cols>
  <sheetData>
    <row r="1" spans="1:4" x14ac:dyDescent="0.2">
      <c r="A1" s="214" t="s">
        <v>0</v>
      </c>
      <c r="B1" s="214" t="s">
        <v>1</v>
      </c>
      <c r="C1" s="215" t="s">
        <v>2</v>
      </c>
      <c r="D1" s="215" t="s">
        <v>3</v>
      </c>
    </row>
    <row r="2" spans="1:4" ht="16.5" customHeight="1" x14ac:dyDescent="0.2">
      <c r="A2" s="216" t="s">
        <v>519</v>
      </c>
      <c r="B2" s="216" t="s">
        <v>520</v>
      </c>
      <c r="C2" s="381">
        <f>'Udvar+vese HK 12.'!I7</f>
        <v>0</v>
      </c>
      <c r="D2" s="381">
        <f>'Udvar+vese HK 12.'!J7</f>
        <v>0</v>
      </c>
    </row>
    <row r="3" spans="1:4" ht="13.5" customHeight="1" x14ac:dyDescent="0.2">
      <c r="A3" s="216" t="s">
        <v>219</v>
      </c>
      <c r="B3" s="216" t="s">
        <v>220</v>
      </c>
      <c r="C3" s="381">
        <f>'Udvar+vese HK 21.'!I11</f>
        <v>0</v>
      </c>
      <c r="D3" s="381">
        <f>'Udvar+vese HK 21.'!J11</f>
        <v>0</v>
      </c>
    </row>
    <row r="4" spans="1:4" ht="16.5" customHeight="1" x14ac:dyDescent="0.2">
      <c r="A4" s="216" t="s">
        <v>521</v>
      </c>
      <c r="B4" s="216" t="s">
        <v>522</v>
      </c>
      <c r="C4" s="381">
        <f>'Udvar+vese HK 31.'!I3</f>
        <v>0</v>
      </c>
      <c r="D4" s="381">
        <f>'Udvar+vese HK 31.'!J3</f>
        <v>0</v>
      </c>
    </row>
    <row r="5" spans="1:4" ht="13.5" customHeight="1" x14ac:dyDescent="0.2">
      <c r="A5" s="216" t="s">
        <v>4</v>
      </c>
      <c r="B5" s="216" t="s">
        <v>5</v>
      </c>
      <c r="C5" s="381">
        <f>'Udvar+vese HK 54.'!I8</f>
        <v>0</v>
      </c>
      <c r="D5" s="381">
        <f>'Udvar+vese HK 54.'!J8</f>
        <v>0</v>
      </c>
    </row>
    <row r="6" spans="1:4" ht="16.5" customHeight="1" x14ac:dyDescent="0.2">
      <c r="A6" s="216" t="s">
        <v>221</v>
      </c>
      <c r="B6" s="216" t="s">
        <v>222</v>
      </c>
      <c r="C6" s="381">
        <f>'Udvar+vese HK 62.'!I4</f>
        <v>0</v>
      </c>
      <c r="D6" s="381">
        <f>'Udvar+vese HK 62.'!J4</f>
        <v>0</v>
      </c>
    </row>
    <row r="7" spans="1:4" ht="18.75" customHeight="1" x14ac:dyDescent="0.2">
      <c r="A7" s="216" t="s">
        <v>62</v>
      </c>
      <c r="B7" s="216" t="s">
        <v>63</v>
      </c>
      <c r="C7" s="381">
        <f>'Udvar+vese HK 82.'!I17</f>
        <v>0</v>
      </c>
      <c r="D7" s="381">
        <f>'Udvar+vese HK 82.'!J17</f>
        <v>0</v>
      </c>
    </row>
    <row r="8" spans="1:4" ht="14.25" customHeight="1" x14ac:dyDescent="0.2">
      <c r="A8" s="216" t="s">
        <v>401</v>
      </c>
      <c r="B8" s="216" t="s">
        <v>402</v>
      </c>
      <c r="C8" s="381">
        <f>'Udvar+vese HK 90.'!I3</f>
        <v>0</v>
      </c>
      <c r="D8" s="381">
        <f>'Udvar+vese HK 90.'!J3</f>
        <v>0</v>
      </c>
    </row>
    <row r="9" spans="1:4" ht="15" customHeight="1" x14ac:dyDescent="0.2">
      <c r="A9" s="217"/>
      <c r="B9" s="217" t="s">
        <v>202</v>
      </c>
      <c r="C9" s="388">
        <f>SUM(C2:C8)</f>
        <v>0</v>
      </c>
      <c r="D9" s="388">
        <f>SUM(D2:D8)</f>
        <v>0</v>
      </c>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
  <sheetViews>
    <sheetView workbookViewId="0">
      <selection activeCell="O22" sqref="O22"/>
    </sheetView>
  </sheetViews>
  <sheetFormatPr defaultRowHeight="12.75" x14ac:dyDescent="0.2"/>
  <cols>
    <col min="1" max="1" width="5.140625" customWidth="1"/>
    <col min="3" max="3" width="51.28515625" customWidth="1"/>
    <col min="7" max="8" width="9.140625" style="377"/>
    <col min="9" max="9" width="13" style="377" customWidth="1"/>
    <col min="10" max="10" width="12.85546875" style="377" customWidth="1"/>
    <col min="11" max="11" width="12.7109375" customWidth="1"/>
    <col min="12" max="12" width="14.85546875" customWidth="1"/>
  </cols>
  <sheetData>
    <row r="1" spans="1:12" ht="25.5" x14ac:dyDescent="0.2">
      <c r="A1" s="208" t="s">
        <v>0</v>
      </c>
      <c r="B1" s="208" t="s">
        <v>6</v>
      </c>
      <c r="C1" s="208" t="s">
        <v>7</v>
      </c>
      <c r="D1" s="209" t="s">
        <v>8</v>
      </c>
      <c r="E1" s="209" t="s">
        <v>9</v>
      </c>
      <c r="F1" s="209" t="s">
        <v>10</v>
      </c>
      <c r="G1" s="383" t="s">
        <v>11</v>
      </c>
      <c r="H1" s="383" t="s">
        <v>12</v>
      </c>
      <c r="I1" s="383" t="s">
        <v>13</v>
      </c>
      <c r="J1" s="383" t="s">
        <v>14</v>
      </c>
      <c r="K1" s="209" t="s">
        <v>15</v>
      </c>
      <c r="L1" s="209" t="s">
        <v>16</v>
      </c>
    </row>
    <row r="2" spans="1:12" ht="38.25" customHeight="1" x14ac:dyDescent="0.2">
      <c r="A2" s="210">
        <v>1</v>
      </c>
      <c r="B2" s="211" t="s">
        <v>506</v>
      </c>
      <c r="C2" s="210" t="s">
        <v>507</v>
      </c>
      <c r="D2" s="211">
        <v>10</v>
      </c>
      <c r="E2" s="210" t="s">
        <v>66</v>
      </c>
      <c r="F2" s="210">
        <v>0</v>
      </c>
      <c r="G2" s="384">
        <v>0</v>
      </c>
      <c r="H2" s="384">
        <v>0</v>
      </c>
      <c r="I2" s="385">
        <f>G2*D2</f>
        <v>0</v>
      </c>
      <c r="J2" s="385">
        <f>H2*D2</f>
        <v>0</v>
      </c>
      <c r="K2" s="212" t="s">
        <v>20</v>
      </c>
      <c r="L2" s="212" t="s">
        <v>508</v>
      </c>
    </row>
    <row r="3" spans="1:12" ht="39.75" customHeight="1" x14ac:dyDescent="0.2">
      <c r="A3" s="210">
        <v>2</v>
      </c>
      <c r="B3" s="211" t="s">
        <v>509</v>
      </c>
      <c r="C3" s="210" t="s">
        <v>510</v>
      </c>
      <c r="D3" s="211">
        <v>15</v>
      </c>
      <c r="E3" s="210" t="s">
        <v>66</v>
      </c>
      <c r="F3" s="210">
        <v>0</v>
      </c>
      <c r="G3" s="384">
        <v>0</v>
      </c>
      <c r="H3" s="384">
        <v>0</v>
      </c>
      <c r="I3" s="385">
        <f t="shared" ref="I3:I6" si="0">G3*D3</f>
        <v>0</v>
      </c>
      <c r="J3" s="385">
        <f t="shared" ref="J3:J6" si="1">H3*D3</f>
        <v>0</v>
      </c>
      <c r="K3" s="212" t="s">
        <v>20</v>
      </c>
      <c r="L3" s="212" t="s">
        <v>511</v>
      </c>
    </row>
    <row r="4" spans="1:12" ht="39" customHeight="1" x14ac:dyDescent="0.2">
      <c r="A4" s="210">
        <v>3</v>
      </c>
      <c r="B4" s="211" t="s">
        <v>512</v>
      </c>
      <c r="C4" s="210" t="s">
        <v>513</v>
      </c>
      <c r="D4" s="211">
        <v>5</v>
      </c>
      <c r="E4" s="210" t="s">
        <v>66</v>
      </c>
      <c r="F4" s="210">
        <v>0</v>
      </c>
      <c r="G4" s="384">
        <v>0</v>
      </c>
      <c r="H4" s="384">
        <v>0</v>
      </c>
      <c r="I4" s="385">
        <f t="shared" si="0"/>
        <v>0</v>
      </c>
      <c r="J4" s="385">
        <f t="shared" si="1"/>
        <v>0</v>
      </c>
      <c r="K4" s="212" t="s">
        <v>20</v>
      </c>
      <c r="L4" s="212" t="s">
        <v>514</v>
      </c>
    </row>
    <row r="5" spans="1:12" ht="26.25" customHeight="1" x14ac:dyDescent="0.2">
      <c r="A5" s="210">
        <v>4</v>
      </c>
      <c r="B5" s="211" t="s">
        <v>515</v>
      </c>
      <c r="C5" s="210" t="s">
        <v>516</v>
      </c>
      <c r="D5" s="211">
        <v>1</v>
      </c>
      <c r="E5" s="210" t="s">
        <v>66</v>
      </c>
      <c r="F5" s="210">
        <v>60</v>
      </c>
      <c r="G5" s="384">
        <v>0</v>
      </c>
      <c r="H5" s="384">
        <v>0</v>
      </c>
      <c r="I5" s="385">
        <f t="shared" si="0"/>
        <v>0</v>
      </c>
      <c r="J5" s="385">
        <f t="shared" si="1"/>
        <v>0</v>
      </c>
      <c r="K5" s="212"/>
      <c r="L5" s="212"/>
    </row>
    <row r="6" spans="1:12" ht="27.75" customHeight="1" x14ac:dyDescent="0.2">
      <c r="A6" s="210">
        <v>5</v>
      </c>
      <c r="B6" s="211" t="s">
        <v>517</v>
      </c>
      <c r="C6" s="210" t="s">
        <v>518</v>
      </c>
      <c r="D6" s="211">
        <v>20</v>
      </c>
      <c r="E6" s="210" t="s">
        <v>61</v>
      </c>
      <c r="F6" s="210">
        <v>0</v>
      </c>
      <c r="G6" s="384">
        <v>0</v>
      </c>
      <c r="H6" s="384">
        <v>0</v>
      </c>
      <c r="I6" s="385">
        <f t="shared" si="0"/>
        <v>0</v>
      </c>
      <c r="J6" s="385">
        <f t="shared" si="1"/>
        <v>0</v>
      </c>
      <c r="K6" s="212"/>
      <c r="L6" s="212"/>
    </row>
    <row r="7" spans="1:12" ht="16.5" customHeight="1" x14ac:dyDescent="0.2">
      <c r="A7" s="213"/>
      <c r="B7" s="213"/>
      <c r="C7" s="213" t="s">
        <v>22</v>
      </c>
      <c r="D7" s="213"/>
      <c r="E7" s="213"/>
      <c r="F7" s="213"/>
      <c r="G7" s="386"/>
      <c r="H7" s="386"/>
      <c r="I7" s="387">
        <f>SUM(I2:I6)</f>
        <v>0</v>
      </c>
      <c r="J7" s="387">
        <f>SUM(J2:J6)</f>
        <v>0</v>
      </c>
      <c r="K7" s="213"/>
      <c r="L7" s="213"/>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1"/>
  <sheetViews>
    <sheetView topLeftCell="A3" workbookViewId="0">
      <selection activeCell="N20" sqref="N20"/>
    </sheetView>
  </sheetViews>
  <sheetFormatPr defaultRowHeight="12.75" x14ac:dyDescent="0.2"/>
  <cols>
    <col min="1" max="1" width="4.7109375" customWidth="1"/>
    <col min="3" max="3" width="53.7109375" customWidth="1"/>
    <col min="7" max="8" width="9.140625" style="377"/>
    <col min="9" max="9" width="13.28515625" style="377" customWidth="1"/>
    <col min="10" max="10" width="12.140625" style="377" customWidth="1"/>
    <col min="11" max="11" width="9.7109375" customWidth="1"/>
    <col min="12" max="12" width="16.5703125" customWidth="1"/>
  </cols>
  <sheetData>
    <row r="1" spans="1:12" ht="25.5" hidden="1" x14ac:dyDescent="0.2">
      <c r="A1" s="202" t="s">
        <v>0</v>
      </c>
      <c r="B1" s="202" t="s">
        <v>6</v>
      </c>
      <c r="C1" s="202" t="s">
        <v>7</v>
      </c>
      <c r="D1" s="203" t="s">
        <v>8</v>
      </c>
      <c r="E1" s="203" t="s">
        <v>9</v>
      </c>
      <c r="F1" s="203" t="s">
        <v>10</v>
      </c>
      <c r="G1" s="383" t="s">
        <v>11</v>
      </c>
      <c r="H1" s="383" t="s">
        <v>12</v>
      </c>
      <c r="I1" s="383" t="s">
        <v>13</v>
      </c>
      <c r="J1" s="383" t="s">
        <v>14</v>
      </c>
      <c r="K1" s="203" t="s">
        <v>15</v>
      </c>
      <c r="L1" s="203" t="s">
        <v>16</v>
      </c>
    </row>
    <row r="2" spans="1:12" ht="38.25" hidden="1" x14ac:dyDescent="0.2">
      <c r="A2" s="204">
        <v>1</v>
      </c>
      <c r="B2" s="205" t="s">
        <v>232</v>
      </c>
      <c r="C2" s="204" t="s">
        <v>233</v>
      </c>
      <c r="D2" s="205">
        <v>6</v>
      </c>
      <c r="E2" s="204" t="s">
        <v>227</v>
      </c>
      <c r="F2" s="204">
        <v>0.2</v>
      </c>
      <c r="G2" s="384">
        <v>1999</v>
      </c>
      <c r="H2" s="384">
        <v>1902</v>
      </c>
      <c r="I2" s="385">
        <v>11994</v>
      </c>
      <c r="J2" s="385">
        <v>11412</v>
      </c>
      <c r="K2" s="206" t="s">
        <v>20</v>
      </c>
      <c r="L2" s="206" t="s">
        <v>234</v>
      </c>
    </row>
    <row r="3" spans="1:12" ht="25.5" x14ac:dyDescent="0.2">
      <c r="A3" s="265" t="s">
        <v>0</v>
      </c>
      <c r="B3" s="265" t="s">
        <v>6</v>
      </c>
      <c r="C3" s="265" t="s">
        <v>7</v>
      </c>
      <c r="D3" s="266" t="s">
        <v>8</v>
      </c>
      <c r="E3" s="266" t="s">
        <v>9</v>
      </c>
      <c r="F3" s="266" t="s">
        <v>10</v>
      </c>
      <c r="G3" s="349" t="s">
        <v>11</v>
      </c>
      <c r="H3" s="349" t="s">
        <v>12</v>
      </c>
      <c r="I3" s="349" t="s">
        <v>13</v>
      </c>
      <c r="J3" s="349" t="s">
        <v>14</v>
      </c>
      <c r="K3" s="266" t="s">
        <v>15</v>
      </c>
      <c r="L3" s="266" t="s">
        <v>16</v>
      </c>
    </row>
    <row r="4" spans="1:12" ht="38.25" x14ac:dyDescent="0.2">
      <c r="A4" s="267">
        <v>1</v>
      </c>
      <c r="B4" s="268" t="s">
        <v>232</v>
      </c>
      <c r="C4" s="267" t="s">
        <v>233</v>
      </c>
      <c r="D4" s="268">
        <v>6</v>
      </c>
      <c r="E4" s="267" t="s">
        <v>227</v>
      </c>
      <c r="F4" s="267">
        <v>0.2</v>
      </c>
      <c r="G4" s="373">
        <v>0</v>
      </c>
      <c r="H4" s="373">
        <v>0</v>
      </c>
      <c r="I4" s="389">
        <f>G4*D4</f>
        <v>0</v>
      </c>
      <c r="J4" s="389">
        <f>H4*D4</f>
        <v>0</v>
      </c>
      <c r="K4" s="269" t="s">
        <v>20</v>
      </c>
      <c r="L4" s="269" t="s">
        <v>234</v>
      </c>
    </row>
    <row r="5" spans="1:12" ht="25.5" x14ac:dyDescent="0.2">
      <c r="A5" s="204">
        <v>2</v>
      </c>
      <c r="B5" s="205" t="s">
        <v>497</v>
      </c>
      <c r="C5" s="204" t="s">
        <v>498</v>
      </c>
      <c r="D5" s="205">
        <v>3</v>
      </c>
      <c r="E5" s="204" t="s">
        <v>227</v>
      </c>
      <c r="F5" s="204">
        <v>0.46</v>
      </c>
      <c r="G5" s="373">
        <v>0</v>
      </c>
      <c r="H5" s="373">
        <v>0</v>
      </c>
      <c r="I5" s="389">
        <f t="shared" ref="I5:I10" si="0">G5*D5</f>
        <v>0</v>
      </c>
      <c r="J5" s="389">
        <f t="shared" ref="J5:J10" si="1">H5*D5</f>
        <v>0</v>
      </c>
      <c r="K5" s="206" t="s">
        <v>20</v>
      </c>
      <c r="L5" s="206" t="s">
        <v>499</v>
      </c>
    </row>
    <row r="6" spans="1:12" ht="30" customHeight="1" x14ac:dyDescent="0.2">
      <c r="A6" s="204">
        <v>3</v>
      </c>
      <c r="B6" s="205" t="s">
        <v>500</v>
      </c>
      <c r="C6" s="204" t="s">
        <v>501</v>
      </c>
      <c r="D6" s="205">
        <v>3</v>
      </c>
      <c r="E6" s="204" t="s">
        <v>227</v>
      </c>
      <c r="F6" s="204">
        <v>0</v>
      </c>
      <c r="G6" s="373">
        <v>0</v>
      </c>
      <c r="H6" s="373">
        <v>0</v>
      </c>
      <c r="I6" s="389">
        <f t="shared" si="0"/>
        <v>0</v>
      </c>
      <c r="J6" s="389">
        <f t="shared" si="1"/>
        <v>0</v>
      </c>
      <c r="K6" s="206" t="s">
        <v>20</v>
      </c>
      <c r="L6" s="206" t="s">
        <v>502</v>
      </c>
    </row>
    <row r="7" spans="1:12" ht="39.75" customHeight="1" x14ac:dyDescent="0.2">
      <c r="A7" s="204">
        <v>4</v>
      </c>
      <c r="B7" s="205" t="s">
        <v>225</v>
      </c>
      <c r="C7" s="204" t="s">
        <v>226</v>
      </c>
      <c r="D7" s="205">
        <v>25</v>
      </c>
      <c r="E7" s="204" t="s">
        <v>227</v>
      </c>
      <c r="F7" s="204">
        <v>3.22</v>
      </c>
      <c r="G7" s="373">
        <v>0</v>
      </c>
      <c r="H7" s="373">
        <v>0</v>
      </c>
      <c r="I7" s="389">
        <f t="shared" si="0"/>
        <v>0</v>
      </c>
      <c r="J7" s="389">
        <f t="shared" si="1"/>
        <v>0</v>
      </c>
      <c r="K7" s="206" t="s">
        <v>20</v>
      </c>
      <c r="L7" s="206" t="s">
        <v>228</v>
      </c>
    </row>
    <row r="8" spans="1:12" ht="54" customHeight="1" x14ac:dyDescent="0.2">
      <c r="A8" s="204">
        <v>5</v>
      </c>
      <c r="B8" s="205" t="s">
        <v>229</v>
      </c>
      <c r="C8" s="204" t="s">
        <v>230</v>
      </c>
      <c r="D8" s="205">
        <v>19</v>
      </c>
      <c r="E8" s="204" t="s">
        <v>227</v>
      </c>
      <c r="F8" s="204">
        <v>0.9</v>
      </c>
      <c r="G8" s="373">
        <v>0</v>
      </c>
      <c r="H8" s="373">
        <v>0</v>
      </c>
      <c r="I8" s="389">
        <f t="shared" si="0"/>
        <v>0</v>
      </c>
      <c r="J8" s="389">
        <f t="shared" si="1"/>
        <v>0</v>
      </c>
      <c r="K8" s="206" t="s">
        <v>20</v>
      </c>
      <c r="L8" s="206" t="s">
        <v>231</v>
      </c>
    </row>
    <row r="9" spans="1:12" ht="28.5" customHeight="1" x14ac:dyDescent="0.2">
      <c r="A9" s="204">
        <v>6</v>
      </c>
      <c r="B9" s="205" t="s">
        <v>503</v>
      </c>
      <c r="C9" s="204" t="s">
        <v>504</v>
      </c>
      <c r="D9" s="205">
        <v>6</v>
      </c>
      <c r="E9" s="204" t="s">
        <v>227</v>
      </c>
      <c r="F9" s="204">
        <v>0.91</v>
      </c>
      <c r="G9" s="373">
        <v>0</v>
      </c>
      <c r="H9" s="373">
        <v>0</v>
      </c>
      <c r="I9" s="389">
        <f t="shared" si="0"/>
        <v>0</v>
      </c>
      <c r="J9" s="389">
        <f t="shared" si="1"/>
        <v>0</v>
      </c>
      <c r="K9" s="206" t="s">
        <v>20</v>
      </c>
      <c r="L9" s="206" t="s">
        <v>505</v>
      </c>
    </row>
    <row r="10" spans="1:12" ht="26.25" customHeight="1" x14ac:dyDescent="0.2">
      <c r="A10" s="204">
        <v>7</v>
      </c>
      <c r="B10" s="205" t="s">
        <v>238</v>
      </c>
      <c r="C10" s="204" t="s">
        <v>239</v>
      </c>
      <c r="D10" s="205">
        <v>2</v>
      </c>
      <c r="E10" s="204" t="s">
        <v>66</v>
      </c>
      <c r="F10" s="204">
        <v>0</v>
      </c>
      <c r="G10" s="373">
        <v>0</v>
      </c>
      <c r="H10" s="373">
        <v>0</v>
      </c>
      <c r="I10" s="389">
        <f t="shared" si="0"/>
        <v>0</v>
      </c>
      <c r="J10" s="389">
        <f t="shared" si="1"/>
        <v>0</v>
      </c>
      <c r="K10" s="206" t="s">
        <v>20</v>
      </c>
      <c r="L10" s="206" t="s">
        <v>240</v>
      </c>
    </row>
    <row r="11" spans="1:12" ht="15" customHeight="1" x14ac:dyDescent="0.2">
      <c r="A11" s="207"/>
      <c r="B11" s="207"/>
      <c r="C11" s="207" t="s">
        <v>22</v>
      </c>
      <c r="D11" s="207"/>
      <c r="E11" s="207"/>
      <c r="F11" s="207"/>
      <c r="G11" s="386"/>
      <c r="H11" s="386"/>
      <c r="I11" s="387">
        <f>SUM(I4:I10)</f>
        <v>0</v>
      </c>
      <c r="J11" s="387">
        <f>SUM(J4:J10)</f>
        <v>0</v>
      </c>
      <c r="K11" s="207"/>
      <c r="L11" s="207"/>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
  <sheetViews>
    <sheetView workbookViewId="0">
      <selection activeCell="K29" sqref="K29"/>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6" width="9.7109375" customWidth="1"/>
    <col min="7" max="8" width="9.7109375" style="370" customWidth="1"/>
    <col min="9" max="10" width="10.28515625" style="370" customWidth="1"/>
    <col min="11" max="11" width="24.7109375" customWidth="1"/>
    <col min="12" max="12" width="16" customWidth="1"/>
  </cols>
  <sheetData>
    <row r="1" spans="1:12" ht="24.95" customHeight="1" x14ac:dyDescent="0.2">
      <c r="A1" s="1" t="s">
        <v>0</v>
      </c>
      <c r="B1" s="1" t="s">
        <v>6</v>
      </c>
      <c r="C1" s="1" t="s">
        <v>7</v>
      </c>
      <c r="D1" s="2" t="s">
        <v>8</v>
      </c>
      <c r="E1" s="2" t="s">
        <v>9</v>
      </c>
      <c r="F1" s="2" t="s">
        <v>10</v>
      </c>
      <c r="G1" s="371" t="s">
        <v>11</v>
      </c>
      <c r="H1" s="371" t="s">
        <v>12</v>
      </c>
      <c r="I1" s="371" t="s">
        <v>13</v>
      </c>
      <c r="J1" s="371" t="s">
        <v>14</v>
      </c>
      <c r="K1" s="2" t="s">
        <v>15</v>
      </c>
      <c r="L1" s="2" t="s">
        <v>16</v>
      </c>
    </row>
    <row r="2" spans="1:12" ht="25.5" x14ac:dyDescent="0.2">
      <c r="A2" s="3">
        <v>1</v>
      </c>
      <c r="B2" s="4" t="s">
        <v>17</v>
      </c>
      <c r="C2" s="3" t="s">
        <v>18</v>
      </c>
      <c r="D2" s="4">
        <v>205</v>
      </c>
      <c r="E2" s="3" t="s">
        <v>19</v>
      </c>
      <c r="F2" s="3">
        <v>0.18</v>
      </c>
      <c r="G2" s="373">
        <v>0</v>
      </c>
      <c r="H2" s="373">
        <v>0</v>
      </c>
      <c r="I2" s="374">
        <f>ROUND(G2*D2,0)</f>
        <v>0</v>
      </c>
      <c r="J2" s="374">
        <f>ROUND(H2*D2,0)</f>
        <v>0</v>
      </c>
      <c r="K2" s="5" t="s">
        <v>20</v>
      </c>
      <c r="L2" s="6" t="s">
        <v>21</v>
      </c>
    </row>
    <row r="3" spans="1:12" s="7" customFormat="1" ht="14.25" x14ac:dyDescent="0.2">
      <c r="C3" s="7" t="s">
        <v>22</v>
      </c>
      <c r="G3" s="375"/>
      <c r="H3" s="375"/>
      <c r="I3" s="376">
        <f>ROUND(SUM(I2:I2),0)</f>
        <v>0</v>
      </c>
      <c r="J3" s="376">
        <f>ROUND(SUM(J2:J2),0)</f>
        <v>0</v>
      </c>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
  <sheetViews>
    <sheetView workbookViewId="0">
      <selection activeCell="L22" sqref="L22"/>
    </sheetView>
  </sheetViews>
  <sheetFormatPr defaultRowHeight="12.75" x14ac:dyDescent="0.2"/>
  <cols>
    <col min="1" max="1" width="6.140625" customWidth="1"/>
    <col min="3" max="3" width="37.42578125" customWidth="1"/>
    <col min="7" max="8" width="9.140625" style="377"/>
    <col min="9" max="9" width="13.140625" style="377" customWidth="1"/>
    <col min="10" max="10" width="14.5703125" style="377" customWidth="1"/>
    <col min="11" max="11" width="22.28515625" customWidth="1"/>
    <col min="12" max="12" width="13.28515625" customWidth="1"/>
  </cols>
  <sheetData>
    <row r="1" spans="1:12" ht="25.5" x14ac:dyDescent="0.2">
      <c r="A1" s="196" t="s">
        <v>0</v>
      </c>
      <c r="B1" s="196" t="s">
        <v>6</v>
      </c>
      <c r="C1" s="196" t="s">
        <v>7</v>
      </c>
      <c r="D1" s="197" t="s">
        <v>8</v>
      </c>
      <c r="E1" s="197" t="s">
        <v>9</v>
      </c>
      <c r="F1" s="197" t="s">
        <v>10</v>
      </c>
      <c r="G1" s="383" t="s">
        <v>11</v>
      </c>
      <c r="H1" s="383" t="s">
        <v>12</v>
      </c>
      <c r="I1" s="383" t="s">
        <v>13</v>
      </c>
      <c r="J1" s="383" t="s">
        <v>14</v>
      </c>
      <c r="K1" s="197" t="s">
        <v>15</v>
      </c>
      <c r="L1" s="197" t="s">
        <v>16</v>
      </c>
    </row>
    <row r="2" spans="1:12" ht="28.5" customHeight="1" x14ac:dyDescent="0.2">
      <c r="A2" s="198">
        <v>1</v>
      </c>
      <c r="B2" s="199" t="s">
        <v>495</v>
      </c>
      <c r="C2" s="198" t="s">
        <v>496</v>
      </c>
      <c r="D2" s="199">
        <v>10</v>
      </c>
      <c r="E2" s="198" t="s">
        <v>227</v>
      </c>
      <c r="F2" s="198">
        <v>5</v>
      </c>
      <c r="G2" s="384">
        <v>0</v>
      </c>
      <c r="H2" s="384">
        <v>0</v>
      </c>
      <c r="I2" s="385">
        <f>G2*D2</f>
        <v>0</v>
      </c>
      <c r="J2" s="385">
        <f>H2*D2</f>
        <v>0</v>
      </c>
      <c r="K2" s="200"/>
      <c r="L2" s="200"/>
    </row>
    <row r="3" spans="1:12" ht="18.75" customHeight="1" x14ac:dyDescent="0.2">
      <c r="A3" s="201"/>
      <c r="B3" s="201"/>
      <c r="C3" s="201" t="s">
        <v>22</v>
      </c>
      <c r="D3" s="201"/>
      <c r="E3" s="201"/>
      <c r="F3" s="201"/>
      <c r="G3" s="386"/>
      <c r="H3" s="386"/>
      <c r="I3" s="387">
        <f>SUM(I2)</f>
        <v>0</v>
      </c>
      <c r="J3" s="387">
        <f>SUM(J2)</f>
        <v>0</v>
      </c>
      <c r="K3" s="201"/>
      <c r="L3" s="201"/>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
  <sheetViews>
    <sheetView workbookViewId="0">
      <selection activeCell="M12" sqref="M12"/>
    </sheetView>
  </sheetViews>
  <sheetFormatPr defaultRowHeight="12.75" x14ac:dyDescent="0.2"/>
  <cols>
    <col min="1" max="1" width="4.85546875" customWidth="1"/>
    <col min="3" max="3" width="58.5703125" customWidth="1"/>
    <col min="7" max="7" width="11.28515625" style="377" customWidth="1"/>
    <col min="8" max="8" width="11.42578125" style="377" customWidth="1"/>
    <col min="9" max="9" width="12.42578125" style="377" customWidth="1"/>
    <col min="10" max="10" width="12.140625" style="377" customWidth="1"/>
    <col min="11" max="11" width="14.85546875" customWidth="1"/>
    <col min="12" max="12" width="10.42578125" customWidth="1"/>
  </cols>
  <sheetData>
    <row r="1" spans="1:12" ht="25.5" x14ac:dyDescent="0.2">
      <c r="A1" s="190" t="s">
        <v>0</v>
      </c>
      <c r="B1" s="190" t="s">
        <v>6</v>
      </c>
      <c r="C1" s="190" t="s">
        <v>7</v>
      </c>
      <c r="D1" s="191" t="s">
        <v>8</v>
      </c>
      <c r="E1" s="191" t="s">
        <v>9</v>
      </c>
      <c r="F1" s="191" t="s">
        <v>10</v>
      </c>
      <c r="G1" s="383" t="s">
        <v>11</v>
      </c>
      <c r="H1" s="383" t="s">
        <v>12</v>
      </c>
      <c r="I1" s="383" t="s">
        <v>13</v>
      </c>
      <c r="J1" s="383" t="s">
        <v>14</v>
      </c>
      <c r="K1" s="191" t="s">
        <v>15</v>
      </c>
      <c r="L1" s="191" t="s">
        <v>16</v>
      </c>
    </row>
    <row r="2" spans="1:12" ht="43.5" customHeight="1" x14ac:dyDescent="0.2">
      <c r="A2" s="192">
        <v>1</v>
      </c>
      <c r="B2" s="193" t="s">
        <v>483</v>
      </c>
      <c r="C2" s="192" t="s">
        <v>484</v>
      </c>
      <c r="D2" s="193">
        <v>90</v>
      </c>
      <c r="E2" s="192" t="s">
        <v>19</v>
      </c>
      <c r="F2" s="192">
        <v>0.5</v>
      </c>
      <c r="G2" s="384">
        <v>0</v>
      </c>
      <c r="H2" s="384">
        <v>0</v>
      </c>
      <c r="I2" s="385">
        <f>G2*D2</f>
        <v>0</v>
      </c>
      <c r="J2" s="385">
        <f>H2*D2</f>
        <v>0</v>
      </c>
      <c r="K2" s="194"/>
      <c r="L2" s="194"/>
    </row>
    <row r="3" spans="1:12" ht="40.5" customHeight="1" x14ac:dyDescent="0.2">
      <c r="A3" s="192">
        <v>2</v>
      </c>
      <c r="B3" s="193" t="s">
        <v>485</v>
      </c>
      <c r="C3" s="192" t="s">
        <v>486</v>
      </c>
      <c r="D3" s="193">
        <v>70</v>
      </c>
      <c r="E3" s="192" t="s">
        <v>19</v>
      </c>
      <c r="F3" s="192">
        <v>0.5</v>
      </c>
      <c r="G3" s="384">
        <v>0</v>
      </c>
      <c r="H3" s="384">
        <v>0</v>
      </c>
      <c r="I3" s="385">
        <f t="shared" ref="I3:I7" si="0">G3*D3</f>
        <v>0</v>
      </c>
      <c r="J3" s="385">
        <f t="shared" ref="J3:J7" si="1">H3*D3</f>
        <v>0</v>
      </c>
      <c r="K3" s="194"/>
      <c r="L3" s="194"/>
    </row>
    <row r="4" spans="1:12" ht="39" customHeight="1" x14ac:dyDescent="0.2">
      <c r="A4" s="192">
        <v>3</v>
      </c>
      <c r="B4" s="193" t="s">
        <v>487</v>
      </c>
      <c r="C4" s="192" t="s">
        <v>488</v>
      </c>
      <c r="D4" s="193">
        <v>45</v>
      </c>
      <c r="E4" s="192" t="s">
        <v>19</v>
      </c>
      <c r="F4" s="192">
        <v>0.5</v>
      </c>
      <c r="G4" s="384">
        <v>0</v>
      </c>
      <c r="H4" s="384">
        <v>0</v>
      </c>
      <c r="I4" s="385">
        <f t="shared" si="0"/>
        <v>0</v>
      </c>
      <c r="J4" s="385">
        <f t="shared" si="1"/>
        <v>0</v>
      </c>
      <c r="K4" s="194"/>
      <c r="L4" s="194"/>
    </row>
    <row r="5" spans="1:12" ht="45.75" customHeight="1" x14ac:dyDescent="0.2">
      <c r="A5" s="192">
        <v>4</v>
      </c>
      <c r="B5" s="193" t="s">
        <v>489</v>
      </c>
      <c r="C5" s="192" t="s">
        <v>490</v>
      </c>
      <c r="D5" s="193">
        <v>1</v>
      </c>
      <c r="E5" s="192" t="s">
        <v>66</v>
      </c>
      <c r="F5" s="192">
        <v>450</v>
      </c>
      <c r="G5" s="384">
        <v>0</v>
      </c>
      <c r="H5" s="384">
        <v>0</v>
      </c>
      <c r="I5" s="385">
        <f t="shared" si="0"/>
        <v>0</v>
      </c>
      <c r="J5" s="385">
        <f t="shared" si="1"/>
        <v>0</v>
      </c>
      <c r="K5" s="194"/>
      <c r="L5" s="194"/>
    </row>
    <row r="6" spans="1:12" ht="56.25" customHeight="1" x14ac:dyDescent="0.2">
      <c r="A6" s="192">
        <v>5</v>
      </c>
      <c r="B6" s="193" t="s">
        <v>491</v>
      </c>
      <c r="C6" s="192" t="s">
        <v>492</v>
      </c>
      <c r="D6" s="193">
        <v>107</v>
      </c>
      <c r="E6" s="192" t="s">
        <v>19</v>
      </c>
      <c r="F6" s="192">
        <v>0.5</v>
      </c>
      <c r="G6" s="384">
        <v>0</v>
      </c>
      <c r="H6" s="384">
        <v>0</v>
      </c>
      <c r="I6" s="385">
        <f t="shared" si="0"/>
        <v>0</v>
      </c>
      <c r="J6" s="385">
        <f t="shared" si="1"/>
        <v>0</v>
      </c>
      <c r="K6" s="194"/>
      <c r="L6" s="194"/>
    </row>
    <row r="7" spans="1:12" ht="42" customHeight="1" x14ac:dyDescent="0.2">
      <c r="A7" s="192">
        <v>6</v>
      </c>
      <c r="B7" s="193" t="s">
        <v>493</v>
      </c>
      <c r="C7" s="192" t="s">
        <v>494</v>
      </c>
      <c r="D7" s="193">
        <v>105</v>
      </c>
      <c r="E7" s="192" t="s">
        <v>19</v>
      </c>
      <c r="F7" s="192">
        <v>0.05</v>
      </c>
      <c r="G7" s="384">
        <v>0</v>
      </c>
      <c r="H7" s="384">
        <v>0</v>
      </c>
      <c r="I7" s="385">
        <f t="shared" si="0"/>
        <v>0</v>
      </c>
      <c r="J7" s="385">
        <f t="shared" si="1"/>
        <v>0</v>
      </c>
      <c r="K7" s="194"/>
      <c r="L7" s="194"/>
    </row>
    <row r="8" spans="1:12" ht="17.25" customHeight="1" x14ac:dyDescent="0.2">
      <c r="A8" s="195"/>
      <c r="B8" s="195"/>
      <c r="C8" s="195" t="s">
        <v>22</v>
      </c>
      <c r="D8" s="195"/>
      <c r="E8" s="195"/>
      <c r="F8" s="195"/>
      <c r="G8" s="386"/>
      <c r="H8" s="386"/>
      <c r="I8" s="387">
        <f>SUM(I2:I7)</f>
        <v>0</v>
      </c>
      <c r="J8" s="387">
        <f>SUM(J2:J7)</f>
        <v>0</v>
      </c>
      <c r="K8" s="195"/>
      <c r="L8" s="195"/>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
  <sheetViews>
    <sheetView workbookViewId="0">
      <selection activeCell="G1" sqref="G1:J1048576"/>
    </sheetView>
  </sheetViews>
  <sheetFormatPr defaultRowHeight="12.75" x14ac:dyDescent="0.2"/>
  <cols>
    <col min="3" max="3" width="44.5703125" customWidth="1"/>
    <col min="7" max="8" width="9.140625" style="377"/>
    <col min="9" max="9" width="13" style="377" customWidth="1"/>
    <col min="10" max="10" width="12.7109375" style="377" customWidth="1"/>
    <col min="11" max="11" width="18.140625" customWidth="1"/>
    <col min="12" max="12" width="14.85546875" customWidth="1"/>
  </cols>
  <sheetData>
    <row r="1" spans="1:12" ht="25.5" x14ac:dyDescent="0.2">
      <c r="A1" s="184" t="s">
        <v>0</v>
      </c>
      <c r="B1" s="184" t="s">
        <v>6</v>
      </c>
      <c r="C1" s="184" t="s">
        <v>7</v>
      </c>
      <c r="D1" s="185" t="s">
        <v>8</v>
      </c>
      <c r="E1" s="185" t="s">
        <v>9</v>
      </c>
      <c r="F1" s="185" t="s">
        <v>10</v>
      </c>
      <c r="G1" s="383" t="s">
        <v>11</v>
      </c>
      <c r="H1" s="383" t="s">
        <v>12</v>
      </c>
      <c r="I1" s="383" t="s">
        <v>13</v>
      </c>
      <c r="J1" s="383" t="s">
        <v>14</v>
      </c>
      <c r="K1" s="185" t="s">
        <v>15</v>
      </c>
      <c r="L1" s="185" t="s">
        <v>16</v>
      </c>
    </row>
    <row r="2" spans="1:12" ht="30" customHeight="1" x14ac:dyDescent="0.2">
      <c r="A2" s="186">
        <v>1</v>
      </c>
      <c r="B2" s="187" t="s">
        <v>477</v>
      </c>
      <c r="C2" s="186" t="s">
        <v>478</v>
      </c>
      <c r="D2" s="187">
        <v>40</v>
      </c>
      <c r="E2" s="186" t="s">
        <v>246</v>
      </c>
      <c r="F2" s="186">
        <v>1.04</v>
      </c>
      <c r="G2" s="384">
        <v>0</v>
      </c>
      <c r="H2" s="384">
        <v>0</v>
      </c>
      <c r="I2" s="385">
        <f>G2*D2</f>
        <v>0</v>
      </c>
      <c r="J2" s="385">
        <f>H2*D2</f>
        <v>0</v>
      </c>
      <c r="K2" s="188" t="s">
        <v>20</v>
      </c>
      <c r="L2" s="188" t="s">
        <v>479</v>
      </c>
    </row>
    <row r="3" spans="1:12" ht="42" customHeight="1" x14ac:dyDescent="0.2">
      <c r="A3" s="186">
        <v>2</v>
      </c>
      <c r="B3" s="187" t="s">
        <v>480</v>
      </c>
      <c r="C3" s="186" t="s">
        <v>481</v>
      </c>
      <c r="D3" s="187">
        <v>40</v>
      </c>
      <c r="E3" s="186" t="s">
        <v>246</v>
      </c>
      <c r="F3" s="186">
        <v>1.3</v>
      </c>
      <c r="G3" s="384">
        <v>0</v>
      </c>
      <c r="H3" s="384">
        <v>0</v>
      </c>
      <c r="I3" s="385">
        <f>G3*D3</f>
        <v>0</v>
      </c>
      <c r="J3" s="385">
        <f>H3*D3</f>
        <v>0</v>
      </c>
      <c r="K3" s="188" t="s">
        <v>20</v>
      </c>
      <c r="L3" s="188" t="s">
        <v>482</v>
      </c>
    </row>
    <row r="4" spans="1:12" ht="20.25" customHeight="1" x14ac:dyDescent="0.2">
      <c r="A4" s="189"/>
      <c r="B4" s="189"/>
      <c r="C4" s="189" t="s">
        <v>22</v>
      </c>
      <c r="D4" s="189"/>
      <c r="E4" s="189"/>
      <c r="F4" s="189"/>
      <c r="G4" s="386"/>
      <c r="H4" s="386"/>
      <c r="I4" s="387">
        <f>SUM(I2:I3)</f>
        <v>0</v>
      </c>
      <c r="J4" s="387">
        <f>SUM(J2:J3)</f>
        <v>0</v>
      </c>
      <c r="K4" s="189"/>
      <c r="L4" s="189"/>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7"/>
  <sheetViews>
    <sheetView workbookViewId="0">
      <selection activeCell="O6" sqref="O6"/>
    </sheetView>
  </sheetViews>
  <sheetFormatPr defaultRowHeight="12.75" x14ac:dyDescent="0.2"/>
  <cols>
    <col min="3" max="3" width="45" customWidth="1"/>
    <col min="7" max="8" width="9.140625" style="377"/>
    <col min="9" max="9" width="13.85546875" style="377" customWidth="1"/>
    <col min="10" max="10" width="14.140625" style="377" customWidth="1"/>
    <col min="11" max="11" width="14.140625" customWidth="1"/>
    <col min="12" max="12" width="16.28515625" customWidth="1"/>
  </cols>
  <sheetData>
    <row r="1" spans="1:12" ht="25.5" x14ac:dyDescent="0.2">
      <c r="A1" s="178" t="s">
        <v>0</v>
      </c>
      <c r="B1" s="178" t="s">
        <v>6</v>
      </c>
      <c r="C1" s="178" t="s">
        <v>7</v>
      </c>
      <c r="D1" s="179" t="s">
        <v>8</v>
      </c>
      <c r="E1" s="179" t="s">
        <v>9</v>
      </c>
      <c r="F1" s="179" t="s">
        <v>10</v>
      </c>
      <c r="G1" s="383" t="s">
        <v>11</v>
      </c>
      <c r="H1" s="383" t="s">
        <v>12</v>
      </c>
      <c r="I1" s="383" t="s">
        <v>13</v>
      </c>
      <c r="J1" s="383" t="s">
        <v>14</v>
      </c>
      <c r="K1" s="179" t="s">
        <v>15</v>
      </c>
      <c r="L1" s="179" t="s">
        <v>16</v>
      </c>
    </row>
    <row r="2" spans="1:12" ht="69.75" customHeight="1" x14ac:dyDescent="0.2">
      <c r="A2" s="180">
        <v>1</v>
      </c>
      <c r="B2" s="181" t="s">
        <v>449</v>
      </c>
      <c r="C2" s="180" t="s">
        <v>450</v>
      </c>
      <c r="D2" s="181">
        <v>4</v>
      </c>
      <c r="E2" s="180" t="s">
        <v>66</v>
      </c>
      <c r="F2" s="180">
        <v>1.02</v>
      </c>
      <c r="G2" s="384">
        <v>0</v>
      </c>
      <c r="H2" s="384">
        <v>0</v>
      </c>
      <c r="I2" s="385">
        <f>G2*D2</f>
        <v>0</v>
      </c>
      <c r="J2" s="385">
        <f>H2*D2</f>
        <v>0</v>
      </c>
      <c r="K2" s="182"/>
      <c r="L2" s="182"/>
    </row>
    <row r="3" spans="1:12" ht="56.25" customHeight="1" x14ac:dyDescent="0.2">
      <c r="A3" s="180">
        <v>2</v>
      </c>
      <c r="B3" s="181" t="s">
        <v>451</v>
      </c>
      <c r="C3" s="180" t="s">
        <v>452</v>
      </c>
      <c r="D3" s="181">
        <v>10</v>
      </c>
      <c r="E3" s="180" t="s">
        <v>66</v>
      </c>
      <c r="F3" s="180">
        <v>0.12</v>
      </c>
      <c r="G3" s="384">
        <v>0</v>
      </c>
      <c r="H3" s="384">
        <v>0</v>
      </c>
      <c r="I3" s="385">
        <f t="shared" ref="I3:I16" si="0">G3*D3</f>
        <v>0</v>
      </c>
      <c r="J3" s="385">
        <f t="shared" ref="J3:J16" si="1">H3*D3</f>
        <v>0</v>
      </c>
      <c r="K3" s="182" t="s">
        <v>20</v>
      </c>
      <c r="L3" s="182" t="s">
        <v>453</v>
      </c>
    </row>
    <row r="4" spans="1:12" ht="42" customHeight="1" x14ac:dyDescent="0.2">
      <c r="A4" s="180">
        <v>3</v>
      </c>
      <c r="B4" s="181" t="s">
        <v>454</v>
      </c>
      <c r="C4" s="180" t="s">
        <v>455</v>
      </c>
      <c r="D4" s="181">
        <v>10</v>
      </c>
      <c r="E4" s="180" t="s">
        <v>66</v>
      </c>
      <c r="F4" s="180">
        <v>1.08</v>
      </c>
      <c r="G4" s="384">
        <v>0</v>
      </c>
      <c r="H4" s="384">
        <v>0</v>
      </c>
      <c r="I4" s="385">
        <f t="shared" si="0"/>
        <v>0</v>
      </c>
      <c r="J4" s="385">
        <f t="shared" si="1"/>
        <v>0</v>
      </c>
      <c r="K4" s="182" t="s">
        <v>20</v>
      </c>
      <c r="L4" s="182" t="s">
        <v>456</v>
      </c>
    </row>
    <row r="5" spans="1:12" ht="41.25" customHeight="1" x14ac:dyDescent="0.2">
      <c r="A5" s="180">
        <v>4</v>
      </c>
      <c r="B5" s="181" t="s">
        <v>457</v>
      </c>
      <c r="C5" s="180" t="s">
        <v>458</v>
      </c>
      <c r="D5" s="181">
        <v>1</v>
      </c>
      <c r="E5" s="180" t="s">
        <v>66</v>
      </c>
      <c r="F5" s="180">
        <v>3.92</v>
      </c>
      <c r="G5" s="384">
        <v>0</v>
      </c>
      <c r="H5" s="384">
        <v>0</v>
      </c>
      <c r="I5" s="385">
        <f t="shared" si="0"/>
        <v>0</v>
      </c>
      <c r="J5" s="385">
        <f t="shared" si="1"/>
        <v>0</v>
      </c>
      <c r="K5" s="182"/>
      <c r="L5" s="182"/>
    </row>
    <row r="6" spans="1:12" ht="81.75" customHeight="1" x14ac:dyDescent="0.2">
      <c r="A6" s="180">
        <v>5</v>
      </c>
      <c r="B6" s="181" t="s">
        <v>136</v>
      </c>
      <c r="C6" s="180" t="s">
        <v>137</v>
      </c>
      <c r="D6" s="181">
        <v>24</v>
      </c>
      <c r="E6" s="180" t="s">
        <v>66</v>
      </c>
      <c r="F6" s="180">
        <v>0.89</v>
      </c>
      <c r="G6" s="384">
        <v>0</v>
      </c>
      <c r="H6" s="384">
        <v>0</v>
      </c>
      <c r="I6" s="385">
        <f t="shared" si="0"/>
        <v>0</v>
      </c>
      <c r="J6" s="385">
        <f t="shared" si="1"/>
        <v>0</v>
      </c>
      <c r="K6" s="182" t="s">
        <v>20</v>
      </c>
      <c r="L6" s="182" t="s">
        <v>138</v>
      </c>
    </row>
    <row r="7" spans="1:12" ht="70.5" customHeight="1" x14ac:dyDescent="0.2">
      <c r="A7" s="180">
        <v>6</v>
      </c>
      <c r="B7" s="181" t="s">
        <v>459</v>
      </c>
      <c r="C7" s="180" t="s">
        <v>460</v>
      </c>
      <c r="D7" s="181">
        <v>1</v>
      </c>
      <c r="E7" s="180" t="s">
        <v>66</v>
      </c>
      <c r="F7" s="180">
        <v>0.83</v>
      </c>
      <c r="G7" s="384">
        <v>0</v>
      </c>
      <c r="H7" s="384">
        <v>0</v>
      </c>
      <c r="I7" s="385">
        <f t="shared" si="0"/>
        <v>0</v>
      </c>
      <c r="J7" s="385">
        <f t="shared" si="1"/>
        <v>0</v>
      </c>
      <c r="K7" s="182" t="s">
        <v>20</v>
      </c>
      <c r="L7" s="182" t="s">
        <v>461</v>
      </c>
    </row>
    <row r="8" spans="1:12" ht="30" customHeight="1" x14ac:dyDescent="0.2">
      <c r="A8" s="180">
        <v>7</v>
      </c>
      <c r="B8" s="181" t="s">
        <v>462</v>
      </c>
      <c r="C8" s="180" t="s">
        <v>463</v>
      </c>
      <c r="D8" s="181">
        <v>4</v>
      </c>
      <c r="E8" s="180" t="s">
        <v>66</v>
      </c>
      <c r="F8" s="180">
        <v>2.2200000000000002</v>
      </c>
      <c r="G8" s="384">
        <v>0</v>
      </c>
      <c r="H8" s="384">
        <v>0</v>
      </c>
      <c r="I8" s="385">
        <f t="shared" si="0"/>
        <v>0</v>
      </c>
      <c r="J8" s="385">
        <f t="shared" si="1"/>
        <v>0</v>
      </c>
      <c r="K8" s="182"/>
      <c r="L8" s="182"/>
    </row>
    <row r="9" spans="1:12" ht="69" customHeight="1" x14ac:dyDescent="0.2">
      <c r="A9" s="180">
        <v>8</v>
      </c>
      <c r="B9" s="181" t="s">
        <v>98</v>
      </c>
      <c r="C9" s="180" t="s">
        <v>464</v>
      </c>
      <c r="D9" s="181">
        <v>2</v>
      </c>
      <c r="E9" s="180" t="s">
        <v>66</v>
      </c>
      <c r="F9" s="180">
        <v>2.88</v>
      </c>
      <c r="G9" s="384">
        <v>0</v>
      </c>
      <c r="H9" s="384">
        <v>0</v>
      </c>
      <c r="I9" s="385">
        <f t="shared" si="0"/>
        <v>0</v>
      </c>
      <c r="J9" s="385">
        <f t="shared" si="1"/>
        <v>0</v>
      </c>
      <c r="K9" s="182"/>
      <c r="L9" s="182"/>
    </row>
    <row r="10" spans="1:12" ht="51.75" customHeight="1" x14ac:dyDescent="0.2">
      <c r="A10" s="180">
        <v>9</v>
      </c>
      <c r="B10" s="181" t="s">
        <v>104</v>
      </c>
      <c r="C10" s="180" t="s">
        <v>105</v>
      </c>
      <c r="D10" s="181">
        <v>4</v>
      </c>
      <c r="E10" s="180" t="s">
        <v>66</v>
      </c>
      <c r="F10" s="180">
        <v>0.4</v>
      </c>
      <c r="G10" s="384">
        <v>0</v>
      </c>
      <c r="H10" s="384">
        <v>0</v>
      </c>
      <c r="I10" s="385">
        <f t="shared" si="0"/>
        <v>0</v>
      </c>
      <c r="J10" s="385">
        <f t="shared" si="1"/>
        <v>0</v>
      </c>
      <c r="K10" s="182" t="s">
        <v>20</v>
      </c>
      <c r="L10" s="182" t="s">
        <v>106</v>
      </c>
    </row>
    <row r="11" spans="1:12" ht="69.75" customHeight="1" x14ac:dyDescent="0.2">
      <c r="A11" s="180">
        <v>10</v>
      </c>
      <c r="B11" s="181" t="s">
        <v>465</v>
      </c>
      <c r="C11" s="180" t="s">
        <v>466</v>
      </c>
      <c r="D11" s="181">
        <v>4</v>
      </c>
      <c r="E11" s="180" t="s">
        <v>66</v>
      </c>
      <c r="F11" s="180">
        <v>1.03</v>
      </c>
      <c r="G11" s="384">
        <v>0</v>
      </c>
      <c r="H11" s="384">
        <v>0</v>
      </c>
      <c r="I11" s="385">
        <f t="shared" si="0"/>
        <v>0</v>
      </c>
      <c r="J11" s="385">
        <f t="shared" si="1"/>
        <v>0</v>
      </c>
      <c r="K11" s="182"/>
      <c r="L11" s="182"/>
    </row>
    <row r="12" spans="1:12" ht="77.25" customHeight="1" x14ac:dyDescent="0.2">
      <c r="A12" s="180">
        <v>11</v>
      </c>
      <c r="B12" s="181" t="s">
        <v>467</v>
      </c>
      <c r="C12" s="180" t="s">
        <v>468</v>
      </c>
      <c r="D12" s="181">
        <v>1</v>
      </c>
      <c r="E12" s="180" t="s">
        <v>66</v>
      </c>
      <c r="F12" s="180">
        <v>1.65</v>
      </c>
      <c r="G12" s="384">
        <v>0</v>
      </c>
      <c r="H12" s="384">
        <v>0</v>
      </c>
      <c r="I12" s="385">
        <f t="shared" si="0"/>
        <v>0</v>
      </c>
      <c r="J12" s="385">
        <f t="shared" si="1"/>
        <v>0</v>
      </c>
      <c r="K12" s="182" t="s">
        <v>20</v>
      </c>
      <c r="L12" s="182" t="s">
        <v>469</v>
      </c>
    </row>
    <row r="13" spans="1:12" ht="53.25" customHeight="1" x14ac:dyDescent="0.2">
      <c r="A13" s="180">
        <v>12</v>
      </c>
      <c r="B13" s="181" t="s">
        <v>100</v>
      </c>
      <c r="C13" s="180" t="s">
        <v>470</v>
      </c>
      <c r="D13" s="181">
        <v>6</v>
      </c>
      <c r="E13" s="180" t="s">
        <v>66</v>
      </c>
      <c r="F13" s="180">
        <v>3.64</v>
      </c>
      <c r="G13" s="384">
        <v>0</v>
      </c>
      <c r="H13" s="384">
        <v>0</v>
      </c>
      <c r="I13" s="385">
        <f t="shared" si="0"/>
        <v>0</v>
      </c>
      <c r="J13" s="385">
        <f t="shared" si="1"/>
        <v>0</v>
      </c>
      <c r="K13" s="182"/>
      <c r="L13" s="182"/>
    </row>
    <row r="14" spans="1:12" ht="80.25" customHeight="1" x14ac:dyDescent="0.2">
      <c r="A14" s="180">
        <v>13</v>
      </c>
      <c r="B14" s="181" t="s">
        <v>142</v>
      </c>
      <c r="C14" s="180" t="s">
        <v>143</v>
      </c>
      <c r="D14" s="181">
        <v>4</v>
      </c>
      <c r="E14" s="180" t="s">
        <v>66</v>
      </c>
      <c r="F14" s="180">
        <v>0.89</v>
      </c>
      <c r="G14" s="384">
        <v>0</v>
      </c>
      <c r="H14" s="384">
        <v>0</v>
      </c>
      <c r="I14" s="385">
        <f t="shared" si="0"/>
        <v>0</v>
      </c>
      <c r="J14" s="385">
        <f t="shared" si="1"/>
        <v>0</v>
      </c>
      <c r="K14" s="182" t="s">
        <v>20</v>
      </c>
      <c r="L14" s="182" t="s">
        <v>144</v>
      </c>
    </row>
    <row r="15" spans="1:12" ht="55.5" customHeight="1" x14ac:dyDescent="0.2">
      <c r="A15" s="180">
        <v>14</v>
      </c>
      <c r="B15" s="181" t="s">
        <v>471</v>
      </c>
      <c r="C15" s="180" t="s">
        <v>472</v>
      </c>
      <c r="D15" s="181">
        <v>1</v>
      </c>
      <c r="E15" s="180" t="s">
        <v>66</v>
      </c>
      <c r="F15" s="180">
        <v>3.55</v>
      </c>
      <c r="G15" s="384">
        <v>0</v>
      </c>
      <c r="H15" s="384">
        <v>0</v>
      </c>
      <c r="I15" s="385">
        <f t="shared" si="0"/>
        <v>0</v>
      </c>
      <c r="J15" s="385">
        <f t="shared" si="1"/>
        <v>0</v>
      </c>
      <c r="K15" s="182" t="s">
        <v>20</v>
      </c>
      <c r="L15" s="182" t="s">
        <v>473</v>
      </c>
    </row>
    <row r="16" spans="1:12" ht="79.5" customHeight="1" x14ac:dyDescent="0.2">
      <c r="A16" s="180">
        <v>15</v>
      </c>
      <c r="B16" s="181" t="s">
        <v>474</v>
      </c>
      <c r="C16" s="180" t="s">
        <v>475</v>
      </c>
      <c r="D16" s="181">
        <v>4</v>
      </c>
      <c r="E16" s="180" t="s">
        <v>66</v>
      </c>
      <c r="F16" s="180">
        <v>1.89</v>
      </c>
      <c r="G16" s="384">
        <v>0</v>
      </c>
      <c r="H16" s="384">
        <v>0</v>
      </c>
      <c r="I16" s="385">
        <f t="shared" si="0"/>
        <v>0</v>
      </c>
      <c r="J16" s="385">
        <f t="shared" si="1"/>
        <v>0</v>
      </c>
      <c r="K16" s="182" t="s">
        <v>20</v>
      </c>
      <c r="L16" s="182" t="s">
        <v>476</v>
      </c>
    </row>
    <row r="17" spans="3:10" ht="16.5" customHeight="1" x14ac:dyDescent="0.2">
      <c r="C17" s="183" t="s">
        <v>22</v>
      </c>
      <c r="D17" s="183"/>
      <c r="E17" s="183"/>
      <c r="F17" s="183"/>
      <c r="G17" s="386"/>
      <c r="H17" s="386"/>
      <c r="I17" s="387">
        <f>SUM(I2:I16)</f>
        <v>0</v>
      </c>
      <c r="J17" s="387">
        <f>SUM(J2:J16)</f>
        <v>0</v>
      </c>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
  <sheetViews>
    <sheetView workbookViewId="0">
      <selection activeCell="G1" sqref="G1:J1048576"/>
    </sheetView>
  </sheetViews>
  <sheetFormatPr defaultRowHeight="12.75" x14ac:dyDescent="0.2"/>
  <cols>
    <col min="3" max="3" width="30.85546875" customWidth="1"/>
    <col min="7" max="10" width="9.140625" style="377"/>
    <col min="11" max="11" width="22.28515625" customWidth="1"/>
    <col min="12" max="12" width="20.7109375" customWidth="1"/>
  </cols>
  <sheetData>
    <row r="1" spans="1:12" ht="25.5" x14ac:dyDescent="0.2">
      <c r="A1" s="172" t="s">
        <v>0</v>
      </c>
      <c r="B1" s="172" t="s">
        <v>6</v>
      </c>
      <c r="C1" s="172" t="s">
        <v>7</v>
      </c>
      <c r="D1" s="173" t="s">
        <v>8</v>
      </c>
      <c r="E1" s="173" t="s">
        <v>9</v>
      </c>
      <c r="F1" s="173" t="s">
        <v>10</v>
      </c>
      <c r="G1" s="383" t="s">
        <v>11</v>
      </c>
      <c r="H1" s="383" t="s">
        <v>12</v>
      </c>
      <c r="I1" s="383" t="s">
        <v>13</v>
      </c>
      <c r="J1" s="383" t="s">
        <v>14</v>
      </c>
      <c r="K1" s="173" t="s">
        <v>15</v>
      </c>
      <c r="L1" s="173" t="s">
        <v>16</v>
      </c>
    </row>
    <row r="2" spans="1:12" ht="27.75" customHeight="1" x14ac:dyDescent="0.2">
      <c r="A2" s="174">
        <v>1</v>
      </c>
      <c r="B2" s="175" t="s">
        <v>445</v>
      </c>
      <c r="C2" s="174" t="s">
        <v>446</v>
      </c>
      <c r="D2" s="175">
        <v>5</v>
      </c>
      <c r="E2" s="174" t="s">
        <v>447</v>
      </c>
      <c r="F2" s="174">
        <v>0.63</v>
      </c>
      <c r="G2" s="384">
        <v>0</v>
      </c>
      <c r="H2" s="384">
        <v>0</v>
      </c>
      <c r="I2" s="385">
        <f>G2*D2</f>
        <v>0</v>
      </c>
      <c r="J2" s="385">
        <f>H2*D2</f>
        <v>0</v>
      </c>
      <c r="K2" s="176" t="s">
        <v>20</v>
      </c>
      <c r="L2" s="176" t="s">
        <v>448</v>
      </c>
    </row>
    <row r="3" spans="1:12" ht="16.5" customHeight="1" x14ac:dyDescent="0.2">
      <c r="A3" s="177"/>
      <c r="B3" s="177"/>
      <c r="C3" s="177" t="s">
        <v>22</v>
      </c>
      <c r="D3" s="177"/>
      <c r="E3" s="177"/>
      <c r="F3" s="177"/>
      <c r="G3" s="386"/>
      <c r="H3" s="386"/>
      <c r="I3" s="387">
        <f>SUM(I2)</f>
        <v>0</v>
      </c>
      <c r="J3" s="387">
        <f>SUM(J2)</f>
        <v>0</v>
      </c>
      <c r="K3" s="177"/>
      <c r="L3" s="177"/>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4" workbookViewId="0">
      <selection activeCell="L25" sqref="L25"/>
    </sheetView>
  </sheetViews>
  <sheetFormatPr defaultRowHeight="12.75" x14ac:dyDescent="0.2"/>
  <cols>
    <col min="1" max="1" width="41.140625" customWidth="1"/>
    <col min="2" max="2" width="11.42578125" customWidth="1"/>
    <col min="3" max="3" width="15.42578125" customWidth="1"/>
    <col min="4" max="4" width="21.5703125" customWidth="1"/>
  </cols>
  <sheetData>
    <row r="1" spans="1:9" x14ac:dyDescent="0.2">
      <c r="A1" s="400" t="s">
        <v>686</v>
      </c>
      <c r="B1" s="400"/>
      <c r="C1" s="400"/>
      <c r="D1" s="400"/>
      <c r="E1" s="400"/>
      <c r="F1" s="400"/>
      <c r="G1" s="400"/>
      <c r="H1" s="400"/>
      <c r="I1" s="400"/>
    </row>
    <row r="2" spans="1:9" x14ac:dyDescent="0.2">
      <c r="A2" s="400" t="s">
        <v>684</v>
      </c>
      <c r="B2" s="400"/>
      <c r="C2" s="400"/>
      <c r="D2" s="400"/>
      <c r="E2" s="400"/>
      <c r="F2" s="400"/>
      <c r="G2" s="400"/>
      <c r="H2" s="400"/>
      <c r="I2" s="400"/>
    </row>
    <row r="3" spans="1:9" x14ac:dyDescent="0.2">
      <c r="A3" s="401" t="s">
        <v>687</v>
      </c>
      <c r="B3" s="401"/>
      <c r="C3" s="401"/>
      <c r="D3" s="401"/>
      <c r="E3" s="401"/>
      <c r="F3" s="401"/>
      <c r="G3" s="401"/>
      <c r="H3" s="401"/>
      <c r="I3" s="401"/>
    </row>
    <row r="4" spans="1:9" ht="76.5" x14ac:dyDescent="0.2">
      <c r="A4" s="354" t="s">
        <v>682</v>
      </c>
    </row>
    <row r="5" spans="1:9" ht="51" x14ac:dyDescent="0.2">
      <c r="A5" s="271" t="s">
        <v>681</v>
      </c>
    </row>
    <row r="7" spans="1:9" ht="18.75" x14ac:dyDescent="0.2">
      <c r="A7" s="403" t="s">
        <v>203</v>
      </c>
      <c r="B7" s="403"/>
      <c r="C7" s="403"/>
      <c r="D7" s="403"/>
    </row>
    <row r="8" spans="1:9" x14ac:dyDescent="0.2">
      <c r="A8" s="236" t="s">
        <v>1</v>
      </c>
      <c r="B8" s="237"/>
      <c r="C8" s="237" t="s">
        <v>2</v>
      </c>
      <c r="D8" s="237" t="s">
        <v>3</v>
      </c>
    </row>
    <row r="9" spans="1:9" ht="16.5" customHeight="1" x14ac:dyDescent="0.2">
      <c r="A9" s="238" t="s">
        <v>204</v>
      </c>
      <c r="B9" s="238"/>
      <c r="C9" s="379">
        <f>'BJ 53 Építész Munkanem össz'!C15</f>
        <v>0</v>
      </c>
      <c r="D9" s="379">
        <f>'BJ 53 Építész Munkanem össz'!D15</f>
        <v>0</v>
      </c>
    </row>
    <row r="10" spans="1:9" ht="15.75" customHeight="1" x14ac:dyDescent="0.2">
      <c r="A10" s="242" t="s">
        <v>205</v>
      </c>
      <c r="B10" s="243">
        <v>0</v>
      </c>
      <c r="C10" s="380">
        <v>0</v>
      </c>
      <c r="D10" s="380">
        <f>ROUND(D9*B10,0)</f>
        <v>0</v>
      </c>
    </row>
    <row r="11" spans="1:9" ht="17.25" customHeight="1" x14ac:dyDescent="0.2">
      <c r="A11" s="238" t="s">
        <v>206</v>
      </c>
      <c r="B11" s="238"/>
      <c r="C11" s="381">
        <f>ROUND(C10+C9,0)</f>
        <v>0</v>
      </c>
      <c r="D11" s="381">
        <f>ROUND(D10+D9,0)</f>
        <v>0</v>
      </c>
    </row>
    <row r="12" spans="1:9" ht="15" customHeight="1" x14ac:dyDescent="0.2">
      <c r="A12" s="238" t="s">
        <v>207</v>
      </c>
      <c r="B12" s="238"/>
      <c r="C12" s="381">
        <f>ROUND(C11,0)</f>
        <v>0</v>
      </c>
      <c r="D12" s="381">
        <v>0</v>
      </c>
    </row>
    <row r="13" spans="1:9" ht="13.5" customHeight="1" x14ac:dyDescent="0.2">
      <c r="A13" s="242" t="s">
        <v>208</v>
      </c>
      <c r="B13" s="243">
        <v>0</v>
      </c>
      <c r="C13" s="380">
        <f>ROUND(C12*B13,0)</f>
        <v>0</v>
      </c>
      <c r="D13" s="380">
        <v>0</v>
      </c>
    </row>
    <row r="14" spans="1:9" ht="16.5" customHeight="1" x14ac:dyDescent="0.2">
      <c r="A14" s="238" t="s">
        <v>209</v>
      </c>
      <c r="B14" s="238"/>
      <c r="C14" s="381">
        <f>ROUND(C13+C12,0)</f>
        <v>0</v>
      </c>
      <c r="D14" s="381">
        <v>0</v>
      </c>
    </row>
    <row r="15" spans="1:9" ht="14.25" customHeight="1" x14ac:dyDescent="0.2">
      <c r="A15" s="242" t="s">
        <v>210</v>
      </c>
      <c r="B15" s="243">
        <v>0</v>
      </c>
      <c r="C15" s="380">
        <f>ROUND(C14*B15,0)</f>
        <v>0</v>
      </c>
      <c r="D15" s="380">
        <v>0</v>
      </c>
    </row>
    <row r="16" spans="1:9" ht="16.5" customHeight="1" x14ac:dyDescent="0.2">
      <c r="A16" s="238" t="s">
        <v>211</v>
      </c>
      <c r="B16" s="238"/>
      <c r="C16" s="381">
        <v>0</v>
      </c>
      <c r="D16" s="381">
        <f>ROUND(D11,0)</f>
        <v>0</v>
      </c>
    </row>
    <row r="17" spans="1:4" ht="14.25" customHeight="1" x14ac:dyDescent="0.2">
      <c r="A17" s="242" t="s">
        <v>212</v>
      </c>
      <c r="B17" s="243">
        <v>0</v>
      </c>
      <c r="C17" s="380">
        <v>0</v>
      </c>
      <c r="D17" s="380">
        <f>ROUND(D16*B17,0)</f>
        <v>0</v>
      </c>
    </row>
    <row r="18" spans="1:4" ht="15.75" customHeight="1" x14ac:dyDescent="0.2">
      <c r="A18" s="238" t="s">
        <v>213</v>
      </c>
      <c r="B18" s="238"/>
      <c r="C18" s="405">
        <f>ROUND(C15+C14+D16+D17,0)</f>
        <v>0</v>
      </c>
      <c r="D18" s="405"/>
    </row>
    <row r="19" spans="1:4" ht="15" customHeight="1" x14ac:dyDescent="0.2">
      <c r="A19" s="242" t="s">
        <v>214</v>
      </c>
      <c r="B19" s="243">
        <v>0.05</v>
      </c>
      <c r="C19" s="406">
        <f>ROUND(C18*B19,0)</f>
        <v>0</v>
      </c>
      <c r="D19" s="406"/>
    </row>
    <row r="20" spans="1:4" ht="16.5" customHeight="1" x14ac:dyDescent="0.2">
      <c r="A20" s="238" t="s">
        <v>215</v>
      </c>
      <c r="B20" s="238"/>
      <c r="C20" s="382"/>
      <c r="D20" s="382"/>
    </row>
    <row r="21" spans="1:4" ht="14.25" customHeight="1" x14ac:dyDescent="0.2">
      <c r="A21" s="238" t="s">
        <v>216</v>
      </c>
      <c r="B21" s="238"/>
      <c r="C21" s="405">
        <f>ROUND(C20+C18+C19+D20,0)</f>
        <v>0</v>
      </c>
      <c r="D21" s="405"/>
    </row>
    <row r="22" spans="1:4" x14ac:dyDescent="0.2">
      <c r="A22" s="242" t="s">
        <v>217</v>
      </c>
      <c r="B22" s="243">
        <v>0.27</v>
      </c>
      <c r="C22" s="405">
        <f>ROUND(C21*B22,0)</f>
        <v>0</v>
      </c>
      <c r="D22" s="405"/>
    </row>
    <row r="23" spans="1:4" ht="18" customHeight="1" x14ac:dyDescent="0.2">
      <c r="A23" s="241" t="s">
        <v>218</v>
      </c>
      <c r="B23" s="241"/>
      <c r="C23" s="404">
        <f>ROUND(C22+C21,0)</f>
        <v>0</v>
      </c>
      <c r="D23" s="404"/>
    </row>
    <row r="26" spans="1:4" x14ac:dyDescent="0.2">
      <c r="C26" t="s">
        <v>683</v>
      </c>
      <c r="D26" s="356">
        <v>43032</v>
      </c>
    </row>
  </sheetData>
  <mergeCells count="9">
    <mergeCell ref="A1:I1"/>
    <mergeCell ref="A2:I2"/>
    <mergeCell ref="A3:I3"/>
    <mergeCell ref="A7:D7"/>
    <mergeCell ref="C23:D23"/>
    <mergeCell ref="C22:D22"/>
    <mergeCell ref="C21:D21"/>
    <mergeCell ref="C19:D19"/>
    <mergeCell ref="C18:D18"/>
  </mergeCells>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H25" sqref="H25"/>
    </sheetView>
  </sheetViews>
  <sheetFormatPr defaultRowHeight="12.75" x14ac:dyDescent="0.2"/>
  <cols>
    <col min="2" max="2" width="42" customWidth="1"/>
    <col min="3" max="3" width="13.85546875" customWidth="1"/>
    <col min="4" max="4" width="16.42578125" customWidth="1"/>
  </cols>
  <sheetData>
    <row r="1" spans="1:4" x14ac:dyDescent="0.2">
      <c r="A1" s="272" t="s">
        <v>0</v>
      </c>
      <c r="B1" s="272" t="s">
        <v>1</v>
      </c>
      <c r="C1" s="275" t="s">
        <v>2</v>
      </c>
      <c r="D1" s="275" t="s">
        <v>3</v>
      </c>
    </row>
    <row r="2" spans="1:4" ht="16.5" customHeight="1" x14ac:dyDescent="0.2">
      <c r="A2" s="273" t="s">
        <v>521</v>
      </c>
      <c r="B2" s="273" t="s">
        <v>522</v>
      </c>
      <c r="C2" s="351">
        <f>'BJ 53 Építész 31.'!J3</f>
        <v>0</v>
      </c>
      <c r="D2" s="351">
        <f>'BJ 53 Építész 31.'!K3</f>
        <v>0</v>
      </c>
    </row>
    <row r="3" spans="1:4" ht="16.5" customHeight="1" x14ac:dyDescent="0.2">
      <c r="A3" s="273" t="s">
        <v>575</v>
      </c>
      <c r="B3" s="273" t="s">
        <v>576</v>
      </c>
      <c r="C3" s="351">
        <f>'BJ 53 Építész 33.'!I3</f>
        <v>0</v>
      </c>
      <c r="D3" s="351">
        <f>'BJ 53 Építész 33.'!J3</f>
        <v>0</v>
      </c>
    </row>
    <row r="4" spans="1:4" ht="14.25" customHeight="1" x14ac:dyDescent="0.2">
      <c r="A4" s="273" t="s">
        <v>577</v>
      </c>
      <c r="B4" s="273" t="s">
        <v>578</v>
      </c>
      <c r="C4" s="351">
        <f>'BJ 53 Építész 34.'!J3</f>
        <v>0</v>
      </c>
      <c r="D4" s="351">
        <f>'BJ 53 Építész 34.'!K3</f>
        <v>0</v>
      </c>
    </row>
    <row r="5" spans="1:4" x14ac:dyDescent="0.2">
      <c r="A5" s="273" t="s">
        <v>579</v>
      </c>
      <c r="B5" s="273" t="s">
        <v>580</v>
      </c>
      <c r="C5" s="351">
        <f>'BJ 53 Építész 35.'!I3</f>
        <v>0</v>
      </c>
      <c r="D5" s="351">
        <f>'BJ 53 Építész 35.'!J3</f>
        <v>0</v>
      </c>
    </row>
    <row r="6" spans="1:4" ht="15" customHeight="1" x14ac:dyDescent="0.2">
      <c r="A6" s="273" t="s">
        <v>581</v>
      </c>
      <c r="B6" s="273" t="s">
        <v>582</v>
      </c>
      <c r="C6" s="351">
        <f>'BJ 53 Építész 36.'!J6</f>
        <v>0</v>
      </c>
      <c r="D6" s="351">
        <f>'BJ 53 Építész 36.'!K6</f>
        <v>0</v>
      </c>
    </row>
    <row r="7" spans="1:4" x14ac:dyDescent="0.2">
      <c r="A7" s="273" t="s">
        <v>654</v>
      </c>
      <c r="B7" s="273" t="s">
        <v>655</v>
      </c>
      <c r="C7" s="351">
        <f>'BJ 53 Építész 39'!J3</f>
        <v>0</v>
      </c>
      <c r="D7" s="351">
        <f>'BJ 53 Építész 39'!K3</f>
        <v>0</v>
      </c>
    </row>
    <row r="8" spans="1:4" ht="16.5" customHeight="1" x14ac:dyDescent="0.2">
      <c r="A8" s="273" t="s">
        <v>583</v>
      </c>
      <c r="B8" s="273" t="s">
        <v>584</v>
      </c>
      <c r="C8" s="351">
        <f>'BJ 53 Építész 41.'!J4</f>
        <v>0</v>
      </c>
      <c r="D8" s="351">
        <f>'BJ 53 Építész 41.'!K4</f>
        <v>0</v>
      </c>
    </row>
    <row r="9" spans="1:4" ht="15.75" customHeight="1" x14ac:dyDescent="0.2">
      <c r="A9" s="273" t="s">
        <v>585</v>
      </c>
      <c r="B9" s="273" t="s">
        <v>586</v>
      </c>
      <c r="C9" s="351">
        <f>'BJ 53 Építész 42.'!J8</f>
        <v>0</v>
      </c>
      <c r="D9" s="351">
        <f>'BJ 53 Építész 42.'!K8</f>
        <v>0</v>
      </c>
    </row>
    <row r="10" spans="1:4" ht="15" customHeight="1" x14ac:dyDescent="0.2">
      <c r="A10" s="273" t="s">
        <v>587</v>
      </c>
      <c r="B10" s="273" t="s">
        <v>588</v>
      </c>
      <c r="C10" s="351">
        <f>'BJ 53 Építész 43.'!J3</f>
        <v>0</v>
      </c>
      <c r="D10" s="351">
        <f>'BJ 53 Építész 43.'!K3</f>
        <v>0</v>
      </c>
    </row>
    <row r="11" spans="1:4" ht="12" customHeight="1" x14ac:dyDescent="0.2">
      <c r="A11" s="273" t="s">
        <v>589</v>
      </c>
      <c r="B11" s="273" t="s">
        <v>590</v>
      </c>
      <c r="C11" s="351">
        <f>'BJ 53 Építész 44.'!J3</f>
        <v>0</v>
      </c>
      <c r="D11" s="351">
        <f>'BJ 53 Építész 44.'!K3</f>
        <v>0</v>
      </c>
    </row>
    <row r="12" spans="1:4" x14ac:dyDescent="0.2">
      <c r="A12" s="273" t="s">
        <v>591</v>
      </c>
      <c r="B12" s="273" t="s">
        <v>592</v>
      </c>
      <c r="C12" s="351">
        <f>'BJ 53 Építész 47.'!J8</f>
        <v>0</v>
      </c>
      <c r="D12" s="351">
        <f>'BJ 53 Építész 47.'!K8</f>
        <v>0</v>
      </c>
    </row>
    <row r="13" spans="1:4" ht="15" customHeight="1" x14ac:dyDescent="0.2">
      <c r="A13" s="273" t="s">
        <v>593</v>
      </c>
      <c r="B13" s="273" t="s">
        <v>594</v>
      </c>
      <c r="C13" s="351">
        <f>'BJ 53 Építész 48.'!J4</f>
        <v>0</v>
      </c>
      <c r="D13" s="351">
        <f>'BJ 53 Építész 48.'!K4</f>
        <v>0</v>
      </c>
    </row>
    <row r="14" spans="1:4" ht="25.5" x14ac:dyDescent="0.2">
      <c r="A14" s="273" t="s">
        <v>62</v>
      </c>
      <c r="B14" s="273" t="s">
        <v>63</v>
      </c>
      <c r="C14" s="351">
        <f>'BJ 53 Építész 82'!J5</f>
        <v>0</v>
      </c>
      <c r="D14" s="351">
        <f>'BJ 53 Építész 82'!K5</f>
        <v>0</v>
      </c>
    </row>
    <row r="15" spans="1:4" ht="14.25" x14ac:dyDescent="0.2">
      <c r="A15" s="274"/>
      <c r="B15" s="274" t="s">
        <v>202</v>
      </c>
      <c r="C15" s="352">
        <f>SUM(C2:C14)</f>
        <v>0</v>
      </c>
      <c r="D15" s="352">
        <f>SUM(D2:D14)</f>
        <v>0</v>
      </c>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O25" sqref="O25"/>
    </sheetView>
  </sheetViews>
  <sheetFormatPr defaultRowHeight="12.75" x14ac:dyDescent="0.2"/>
  <cols>
    <col min="1" max="1" width="5.42578125" customWidth="1"/>
    <col min="3" max="3" width="48.42578125" customWidth="1"/>
    <col min="7" max="10" width="9.140625" style="377"/>
    <col min="11" max="11" width="24.28515625" style="377" customWidth="1"/>
    <col min="12" max="12" width="14.5703125" customWidth="1"/>
  </cols>
  <sheetData>
    <row r="1" spans="1:13" ht="38.25" x14ac:dyDescent="0.2">
      <c r="A1" s="276" t="s">
        <v>0</v>
      </c>
      <c r="B1" s="276" t="s">
        <v>6</v>
      </c>
      <c r="C1" s="276" t="s">
        <v>7</v>
      </c>
      <c r="D1" s="277" t="s">
        <v>8</v>
      </c>
      <c r="E1" s="277" t="s">
        <v>9</v>
      </c>
      <c r="F1" s="277" t="s">
        <v>10</v>
      </c>
      <c r="G1" s="349" t="s">
        <v>656</v>
      </c>
      <c r="H1" s="349" t="s">
        <v>657</v>
      </c>
      <c r="I1" s="349" t="s">
        <v>658</v>
      </c>
      <c r="J1" s="349" t="s">
        <v>13</v>
      </c>
      <c r="K1" s="349" t="s">
        <v>14</v>
      </c>
      <c r="L1" s="277" t="s">
        <v>15</v>
      </c>
      <c r="M1" s="277" t="s">
        <v>16</v>
      </c>
    </row>
    <row r="2" spans="1:13" ht="30" customHeight="1" x14ac:dyDescent="0.2">
      <c r="A2" s="278">
        <v>1</v>
      </c>
      <c r="B2" s="279" t="s">
        <v>571</v>
      </c>
      <c r="C2" s="278" t="s">
        <v>572</v>
      </c>
      <c r="D2" s="279">
        <v>10</v>
      </c>
      <c r="E2" s="278" t="s">
        <v>246</v>
      </c>
      <c r="F2" s="278">
        <v>1.22</v>
      </c>
      <c r="G2" s="351">
        <v>0</v>
      </c>
      <c r="H2" s="351">
        <v>0</v>
      </c>
      <c r="I2" s="351">
        <v>0</v>
      </c>
      <c r="J2" s="350">
        <f>ROUND(D2*G2,0)</f>
        <v>0</v>
      </c>
      <c r="K2" s="350">
        <f>ROUND(D2*(I2+H2),0)</f>
        <v>0</v>
      </c>
      <c r="L2" s="280" t="s">
        <v>573</v>
      </c>
      <c r="M2" s="280" t="s">
        <v>574</v>
      </c>
    </row>
    <row r="3" spans="1:13" ht="20.25" customHeight="1" x14ac:dyDescent="0.2">
      <c r="A3" s="281"/>
      <c r="B3" s="281"/>
      <c r="C3" s="281" t="s">
        <v>22</v>
      </c>
      <c r="D3" s="281"/>
      <c r="E3" s="281"/>
      <c r="F3" s="281"/>
      <c r="G3" s="352"/>
      <c r="H3" s="352"/>
      <c r="I3" s="352"/>
      <c r="J3" s="353">
        <f>SUM(J2)</f>
        <v>0</v>
      </c>
      <c r="K3" s="353">
        <f>SUM(K2)</f>
        <v>0</v>
      </c>
      <c r="L3" s="281"/>
      <c r="M3" s="281"/>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L17" sqref="L17"/>
    </sheetView>
  </sheetViews>
  <sheetFormatPr defaultRowHeight="12.75" x14ac:dyDescent="0.2"/>
  <cols>
    <col min="1" max="1" width="5.85546875" customWidth="1"/>
    <col min="3" max="3" width="50" customWidth="1"/>
    <col min="7" max="8" width="9.140625" style="377"/>
    <col min="9" max="9" width="11.140625" style="377" customWidth="1"/>
    <col min="10" max="10" width="11.7109375" style="377" customWidth="1"/>
    <col min="11" max="11" width="20.7109375" customWidth="1"/>
    <col min="12" max="12" width="13.28515625" customWidth="1"/>
  </cols>
  <sheetData>
    <row r="1" spans="1:12" ht="25.5" x14ac:dyDescent="0.2">
      <c r="A1" s="230" t="s">
        <v>0</v>
      </c>
      <c r="B1" s="230" t="s">
        <v>6</v>
      </c>
      <c r="C1" s="230" t="s">
        <v>7</v>
      </c>
      <c r="D1" s="231" t="s">
        <v>8</v>
      </c>
      <c r="E1" s="231" t="s">
        <v>9</v>
      </c>
      <c r="F1" s="231" t="s">
        <v>10</v>
      </c>
      <c r="G1" s="383" t="s">
        <v>11</v>
      </c>
      <c r="H1" s="383" t="s">
        <v>12</v>
      </c>
      <c r="I1" s="383" t="s">
        <v>13</v>
      </c>
      <c r="J1" s="383" t="s">
        <v>14</v>
      </c>
      <c r="K1" s="231" t="s">
        <v>15</v>
      </c>
      <c r="L1" s="231" t="s">
        <v>16</v>
      </c>
    </row>
    <row r="2" spans="1:12" ht="41.25" customHeight="1" x14ac:dyDescent="0.2">
      <c r="A2" s="232">
        <v>1</v>
      </c>
      <c r="B2" s="233" t="s">
        <v>567</v>
      </c>
      <c r="C2" s="232" t="s">
        <v>568</v>
      </c>
      <c r="D2" s="233">
        <v>233</v>
      </c>
      <c r="E2" s="232" t="s">
        <v>66</v>
      </c>
      <c r="F2" s="232">
        <v>0.87</v>
      </c>
      <c r="G2" s="384">
        <v>0</v>
      </c>
      <c r="H2" s="384">
        <v>0</v>
      </c>
      <c r="I2" s="385">
        <f>G2*D2</f>
        <v>0</v>
      </c>
      <c r="J2" s="385">
        <f>H2*D2</f>
        <v>0</v>
      </c>
      <c r="K2" s="234" t="s">
        <v>569</v>
      </c>
      <c r="L2" s="234" t="s">
        <v>570</v>
      </c>
    </row>
    <row r="3" spans="1:12" ht="16.5" customHeight="1" x14ac:dyDescent="0.2">
      <c r="A3" s="235"/>
      <c r="B3" s="235"/>
      <c r="C3" s="235" t="s">
        <v>22</v>
      </c>
      <c r="D3" s="235"/>
      <c r="E3" s="235"/>
      <c r="F3" s="235"/>
      <c r="G3" s="386"/>
      <c r="H3" s="386"/>
      <c r="I3" s="387">
        <f>SUM(I2)</f>
        <v>0</v>
      </c>
      <c r="J3" s="387">
        <f>SUM(J2)</f>
        <v>0</v>
      </c>
      <c r="K3" s="235"/>
      <c r="L3" s="235"/>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I7" sqref="I7"/>
    </sheetView>
  </sheetViews>
  <sheetFormatPr defaultRowHeight="12.75" x14ac:dyDescent="0.2"/>
  <cols>
    <col min="3" max="3" width="49.85546875" customWidth="1"/>
    <col min="9" max="9" width="13.42578125" customWidth="1"/>
    <col min="10" max="10" width="11.85546875" customWidth="1"/>
    <col min="11" max="11" width="12.5703125" customWidth="1"/>
    <col min="12" max="12" width="15.28515625" customWidth="1"/>
  </cols>
  <sheetData>
    <row r="1" spans="1:13" ht="38.25" x14ac:dyDescent="0.2">
      <c r="A1" s="282" t="s">
        <v>0</v>
      </c>
      <c r="B1" s="282" t="s">
        <v>6</v>
      </c>
      <c r="C1" s="282" t="s">
        <v>7</v>
      </c>
      <c r="D1" s="283" t="s">
        <v>8</v>
      </c>
      <c r="E1" s="283" t="s">
        <v>9</v>
      </c>
      <c r="F1" s="283" t="s">
        <v>10</v>
      </c>
      <c r="G1" s="289" t="s">
        <v>656</v>
      </c>
      <c r="H1" s="289" t="s">
        <v>657</v>
      </c>
      <c r="I1" s="289" t="s">
        <v>658</v>
      </c>
      <c r="J1" s="289" t="s">
        <v>13</v>
      </c>
      <c r="K1" s="283" t="s">
        <v>14</v>
      </c>
      <c r="L1" s="283" t="s">
        <v>15</v>
      </c>
      <c r="M1" s="283" t="s">
        <v>16</v>
      </c>
    </row>
    <row r="2" spans="1:13" ht="36.75" customHeight="1" x14ac:dyDescent="0.2">
      <c r="A2" s="284">
        <v>1</v>
      </c>
      <c r="B2" s="285" t="s">
        <v>564</v>
      </c>
      <c r="C2" s="284" t="s">
        <v>565</v>
      </c>
      <c r="D2" s="285">
        <v>7</v>
      </c>
      <c r="E2" s="284" t="s">
        <v>566</v>
      </c>
      <c r="F2" s="284">
        <v>2.6</v>
      </c>
      <c r="G2" s="291">
        <v>0</v>
      </c>
      <c r="H2" s="291">
        <v>0</v>
      </c>
      <c r="I2" s="291">
        <v>0</v>
      </c>
      <c r="J2" s="290">
        <f>D2*G2</f>
        <v>0</v>
      </c>
      <c r="K2" s="285">
        <f>D2*(H2+I2)</f>
        <v>0</v>
      </c>
      <c r="L2" s="286"/>
      <c r="M2" s="286"/>
    </row>
    <row r="3" spans="1:13" ht="16.5" customHeight="1" x14ac:dyDescent="0.2">
      <c r="A3" s="287"/>
      <c r="B3" s="287"/>
      <c r="C3" s="287" t="s">
        <v>22</v>
      </c>
      <c r="D3" s="287"/>
      <c r="E3" s="287"/>
      <c r="F3" s="287"/>
      <c r="G3" s="292"/>
      <c r="H3" s="292"/>
      <c r="I3" s="292"/>
      <c r="J3" s="293">
        <f>SUM(J2)</f>
        <v>0</v>
      </c>
      <c r="K3" s="288">
        <f>SUM(K2)</f>
        <v>0</v>
      </c>
      <c r="L3" s="287"/>
      <c r="M3" s="287"/>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7"/>
  <sheetViews>
    <sheetView workbookViewId="0">
      <selection activeCell="L4" sqref="L4"/>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6" width="9.7109375" customWidth="1"/>
    <col min="7" max="8" width="9.7109375" style="377" customWidth="1"/>
    <col min="9" max="10" width="10.28515625" style="377" customWidth="1"/>
    <col min="11" max="11" width="24.7109375" customWidth="1"/>
    <col min="12" max="12" width="16" customWidth="1"/>
  </cols>
  <sheetData>
    <row r="1" spans="1:12" ht="24.95" customHeight="1" x14ac:dyDescent="0.2">
      <c r="A1" s="1" t="s">
        <v>0</v>
      </c>
      <c r="B1" s="1" t="s">
        <v>6</v>
      </c>
      <c r="C1" s="1" t="s">
        <v>7</v>
      </c>
      <c r="D1" s="2" t="s">
        <v>8</v>
      </c>
      <c r="E1" s="2" t="s">
        <v>9</v>
      </c>
      <c r="F1" s="2" t="s">
        <v>10</v>
      </c>
      <c r="G1" s="372" t="s">
        <v>11</v>
      </c>
      <c r="H1" s="372" t="s">
        <v>12</v>
      </c>
      <c r="I1" s="372" t="s">
        <v>13</v>
      </c>
      <c r="J1" s="372" t="s">
        <v>14</v>
      </c>
      <c r="K1" s="2" t="s">
        <v>15</v>
      </c>
      <c r="L1" s="2" t="s">
        <v>16</v>
      </c>
    </row>
    <row r="2" spans="1:12" ht="102" x14ac:dyDescent="0.2">
      <c r="A2" s="3">
        <v>1</v>
      </c>
      <c r="B2" s="4" t="s">
        <v>25</v>
      </c>
      <c r="C2" s="3" t="s">
        <v>26</v>
      </c>
      <c r="D2" s="4">
        <v>30</v>
      </c>
      <c r="E2" s="3" t="s">
        <v>19</v>
      </c>
      <c r="F2" s="3">
        <v>0.12</v>
      </c>
      <c r="G2" s="373">
        <v>0</v>
      </c>
      <c r="H2" s="373">
        <v>0</v>
      </c>
      <c r="I2" s="374">
        <f>ROUND(G2*D2,0)</f>
        <v>0</v>
      </c>
      <c r="J2" s="374">
        <f>ROUND(H2*D2,0)</f>
        <v>0</v>
      </c>
      <c r="K2" s="5"/>
      <c r="L2" s="6"/>
    </row>
    <row r="3" spans="1:12" ht="102" x14ac:dyDescent="0.2">
      <c r="A3" s="3">
        <v>2</v>
      </c>
      <c r="B3" s="4" t="s">
        <v>27</v>
      </c>
      <c r="C3" s="3" t="s">
        <v>28</v>
      </c>
      <c r="D3" s="4">
        <v>100</v>
      </c>
      <c r="E3" s="3" t="s">
        <v>19</v>
      </c>
      <c r="F3" s="3">
        <v>0.12</v>
      </c>
      <c r="G3" s="373">
        <v>0</v>
      </c>
      <c r="H3" s="373">
        <v>0</v>
      </c>
      <c r="I3" s="374">
        <f>ROUND(G3*D3,0)</f>
        <v>0</v>
      </c>
      <c r="J3" s="374">
        <f>ROUND(H3*D3,0)</f>
        <v>0</v>
      </c>
      <c r="K3" s="5"/>
      <c r="L3" s="6"/>
    </row>
    <row r="4" spans="1:12" ht="102" x14ac:dyDescent="0.2">
      <c r="A4" s="3">
        <v>3</v>
      </c>
      <c r="B4" s="4" t="s">
        <v>29</v>
      </c>
      <c r="C4" s="3" t="s">
        <v>30</v>
      </c>
      <c r="D4" s="4">
        <v>30</v>
      </c>
      <c r="E4" s="3" t="s">
        <v>19</v>
      </c>
      <c r="F4" s="3">
        <v>0.12</v>
      </c>
      <c r="G4" s="373">
        <v>0</v>
      </c>
      <c r="H4" s="373">
        <v>0</v>
      </c>
      <c r="I4" s="374">
        <f>ROUND(G4*D4,0)</f>
        <v>0</v>
      </c>
      <c r="J4" s="374">
        <f>ROUND(H4*D4,0)</f>
        <v>0</v>
      </c>
      <c r="K4" s="5"/>
      <c r="L4" s="6"/>
    </row>
    <row r="5" spans="1:12" ht="102" x14ac:dyDescent="0.2">
      <c r="A5" s="3">
        <v>4</v>
      </c>
      <c r="B5" s="4" t="s">
        <v>31</v>
      </c>
      <c r="C5" s="3" t="s">
        <v>32</v>
      </c>
      <c r="D5" s="4">
        <v>25</v>
      </c>
      <c r="E5" s="3" t="s">
        <v>19</v>
      </c>
      <c r="F5" s="3">
        <v>0.12</v>
      </c>
      <c r="G5" s="373">
        <v>0</v>
      </c>
      <c r="H5" s="373">
        <v>0</v>
      </c>
      <c r="I5" s="374">
        <f>ROUND(G5*D5,0)</f>
        <v>0</v>
      </c>
      <c r="J5" s="374">
        <f>ROUND(H5*D5,0)</f>
        <v>0</v>
      </c>
      <c r="K5" s="5"/>
      <c r="L5" s="6"/>
    </row>
    <row r="6" spans="1:12" ht="102" x14ac:dyDescent="0.2">
      <c r="A6" s="3">
        <v>5</v>
      </c>
      <c r="B6" s="4" t="s">
        <v>33</v>
      </c>
      <c r="C6" s="3" t="s">
        <v>34</v>
      </c>
      <c r="D6" s="4">
        <v>20</v>
      </c>
      <c r="E6" s="3" t="s">
        <v>19</v>
      </c>
      <c r="F6" s="3">
        <v>0.18</v>
      </c>
      <c r="G6" s="373">
        <v>0</v>
      </c>
      <c r="H6" s="373">
        <v>0</v>
      </c>
      <c r="I6" s="374">
        <f>ROUND(G6*D6,0)</f>
        <v>0</v>
      </c>
      <c r="J6" s="374">
        <f>ROUND(H6*D6,0)</f>
        <v>0</v>
      </c>
      <c r="K6" s="5"/>
      <c r="L6" s="6"/>
    </row>
    <row r="7" spans="1:12" s="7" customFormat="1" ht="14.25" x14ac:dyDescent="0.2">
      <c r="C7" s="7" t="s">
        <v>22</v>
      </c>
      <c r="G7" s="375"/>
      <c r="H7" s="375"/>
      <c r="I7" s="376">
        <f>ROUND(SUM(I2:I6),0)</f>
        <v>0</v>
      </c>
      <c r="J7" s="376">
        <f>ROUND(SUM(J2:J6),0)</f>
        <v>0</v>
      </c>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L23" sqref="L23"/>
    </sheetView>
  </sheetViews>
  <sheetFormatPr defaultRowHeight="12.75" x14ac:dyDescent="0.2"/>
  <cols>
    <col min="3" max="3" width="60" customWidth="1"/>
    <col min="7" max="10" width="9.140625" style="377"/>
    <col min="11" max="11" width="12.85546875" customWidth="1"/>
    <col min="12" max="12" width="13.140625" customWidth="1"/>
  </cols>
  <sheetData>
    <row r="1" spans="1:12" ht="25.5" x14ac:dyDescent="0.2">
      <c r="A1" s="224" t="s">
        <v>0</v>
      </c>
      <c r="B1" s="224" t="s">
        <v>6</v>
      </c>
      <c r="C1" s="224" t="s">
        <v>7</v>
      </c>
      <c r="D1" s="225" t="s">
        <v>8</v>
      </c>
      <c r="E1" s="225" t="s">
        <v>9</v>
      </c>
      <c r="F1" s="225" t="s">
        <v>10</v>
      </c>
      <c r="G1" s="383" t="s">
        <v>11</v>
      </c>
      <c r="H1" s="383" t="s">
        <v>12</v>
      </c>
      <c r="I1" s="383" t="s">
        <v>13</v>
      </c>
      <c r="J1" s="383" t="s">
        <v>14</v>
      </c>
      <c r="K1" s="225" t="s">
        <v>15</v>
      </c>
      <c r="L1" s="225" t="s">
        <v>16</v>
      </c>
    </row>
    <row r="2" spans="1:12" ht="27" customHeight="1" x14ac:dyDescent="0.2">
      <c r="A2" s="226">
        <v>1</v>
      </c>
      <c r="B2" s="227" t="s">
        <v>562</v>
      </c>
      <c r="C2" s="226" t="s">
        <v>563</v>
      </c>
      <c r="D2" s="227">
        <v>8</v>
      </c>
      <c r="E2" s="226" t="s">
        <v>246</v>
      </c>
      <c r="F2" s="226">
        <v>3.3</v>
      </c>
      <c r="G2" s="384">
        <v>0</v>
      </c>
      <c r="H2" s="384">
        <v>0</v>
      </c>
      <c r="I2" s="385">
        <f>G2*D2</f>
        <v>0</v>
      </c>
      <c r="J2" s="385">
        <f>H2*D2</f>
        <v>0</v>
      </c>
      <c r="K2" s="228"/>
      <c r="L2" s="228"/>
    </row>
    <row r="3" spans="1:12" ht="18.75" customHeight="1" x14ac:dyDescent="0.2">
      <c r="A3" s="229"/>
      <c r="B3" s="229"/>
      <c r="C3" s="229" t="s">
        <v>22</v>
      </c>
      <c r="D3" s="229"/>
      <c r="E3" s="229"/>
      <c r="F3" s="229"/>
      <c r="G3" s="386"/>
      <c r="H3" s="386"/>
      <c r="I3" s="387">
        <f>SUM(I2)</f>
        <v>0</v>
      </c>
      <c r="J3" s="387">
        <f>SUM(J2)</f>
        <v>0</v>
      </c>
      <c r="K3" s="229"/>
      <c r="L3" s="229"/>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P9" sqref="P9"/>
    </sheetView>
  </sheetViews>
  <sheetFormatPr defaultRowHeight="12.75" x14ac:dyDescent="0.2"/>
  <cols>
    <col min="1" max="1" width="4" customWidth="1"/>
    <col min="3" max="3" width="46.28515625" customWidth="1"/>
    <col min="7" max="8" width="9.140625" style="377"/>
    <col min="9" max="9" width="11.5703125" style="377" customWidth="1"/>
    <col min="10" max="10" width="13" style="377" customWidth="1"/>
    <col min="11" max="11" width="27.140625" style="377" customWidth="1"/>
    <col min="12" max="12" width="11.140625" customWidth="1"/>
  </cols>
  <sheetData>
    <row r="1" spans="1:13" ht="38.25" x14ac:dyDescent="0.2">
      <c r="A1" s="294" t="s">
        <v>0</v>
      </c>
      <c r="B1" s="294" t="s">
        <v>6</v>
      </c>
      <c r="C1" s="294" t="s">
        <v>7</v>
      </c>
      <c r="D1" s="295" t="s">
        <v>8</v>
      </c>
      <c r="E1" s="295" t="s">
        <v>9</v>
      </c>
      <c r="F1" s="295" t="s">
        <v>10</v>
      </c>
      <c r="G1" s="349" t="s">
        <v>656</v>
      </c>
      <c r="H1" s="349" t="s">
        <v>657</v>
      </c>
      <c r="I1" s="349" t="s">
        <v>658</v>
      </c>
      <c r="J1" s="349" t="s">
        <v>13</v>
      </c>
      <c r="K1" s="349" t="s">
        <v>14</v>
      </c>
      <c r="L1" s="295" t="s">
        <v>15</v>
      </c>
      <c r="M1" s="295" t="s">
        <v>16</v>
      </c>
    </row>
    <row r="2" spans="1:13" ht="53.25" customHeight="1" x14ac:dyDescent="0.2">
      <c r="A2" s="296">
        <v>1</v>
      </c>
      <c r="B2" s="297" t="s">
        <v>554</v>
      </c>
      <c r="C2" s="296" t="s">
        <v>555</v>
      </c>
      <c r="D2" s="297">
        <v>73</v>
      </c>
      <c r="E2" s="296" t="s">
        <v>246</v>
      </c>
      <c r="F2" s="296">
        <v>1.1399999999999999</v>
      </c>
      <c r="G2" s="351">
        <v>0</v>
      </c>
      <c r="H2" s="351">
        <v>0</v>
      </c>
      <c r="I2" s="351">
        <v>0</v>
      </c>
      <c r="J2" s="350">
        <f>ROUND(D2*G2,0)</f>
        <v>0</v>
      </c>
      <c r="K2" s="350">
        <f>ROUND(D2*(H2+I2),0)</f>
        <v>0</v>
      </c>
      <c r="L2" s="298" t="s">
        <v>556</v>
      </c>
      <c r="M2" s="298"/>
    </row>
    <row r="3" spans="1:13" ht="52.5" customHeight="1" x14ac:dyDescent="0.2">
      <c r="A3" s="296">
        <v>2</v>
      </c>
      <c r="B3" s="297" t="s">
        <v>557</v>
      </c>
      <c r="C3" s="296" t="s">
        <v>558</v>
      </c>
      <c r="D3" s="297">
        <v>63</v>
      </c>
      <c r="E3" s="296" t="s">
        <v>246</v>
      </c>
      <c r="F3" s="296">
        <v>1.2</v>
      </c>
      <c r="G3" s="351">
        <v>0</v>
      </c>
      <c r="H3" s="351">
        <v>0</v>
      </c>
      <c r="I3" s="351">
        <v>0</v>
      </c>
      <c r="J3" s="350">
        <f t="shared" ref="J3:J5" si="0">ROUND(D3*G3,0)</f>
        <v>0</v>
      </c>
      <c r="K3" s="350">
        <f t="shared" ref="K3:K5" si="1">ROUND(D3*(H3+I3),0)</f>
        <v>0</v>
      </c>
      <c r="L3" s="298" t="s">
        <v>559</v>
      </c>
      <c r="M3" s="298" t="s">
        <v>560</v>
      </c>
    </row>
    <row r="4" spans="1:13" ht="54.75" customHeight="1" x14ac:dyDescent="0.2">
      <c r="A4" s="296">
        <v>3</v>
      </c>
      <c r="B4" s="297" t="s">
        <v>554</v>
      </c>
      <c r="C4" s="296" t="s">
        <v>555</v>
      </c>
      <c r="D4" s="297">
        <v>583</v>
      </c>
      <c r="E4" s="296" t="s">
        <v>246</v>
      </c>
      <c r="F4" s="296">
        <v>1.1399999999999999</v>
      </c>
      <c r="G4" s="351">
        <v>0</v>
      </c>
      <c r="H4" s="351">
        <v>0</v>
      </c>
      <c r="I4" s="351">
        <v>0</v>
      </c>
      <c r="J4" s="350">
        <f t="shared" si="0"/>
        <v>0</v>
      </c>
      <c r="K4" s="350">
        <f t="shared" si="1"/>
        <v>0</v>
      </c>
      <c r="L4" s="298" t="s">
        <v>561</v>
      </c>
      <c r="M4" s="298"/>
    </row>
    <row r="5" spans="1:13" ht="56.25" customHeight="1" x14ac:dyDescent="0.2">
      <c r="A5" s="296">
        <v>4</v>
      </c>
      <c r="B5" s="297" t="s">
        <v>557</v>
      </c>
      <c r="C5" s="296" t="s">
        <v>558</v>
      </c>
      <c r="D5" s="297">
        <v>63</v>
      </c>
      <c r="E5" s="296" t="s">
        <v>246</v>
      </c>
      <c r="F5" s="296">
        <v>1.2</v>
      </c>
      <c r="G5" s="351">
        <v>0</v>
      </c>
      <c r="H5" s="351">
        <v>0</v>
      </c>
      <c r="I5" s="351">
        <v>0</v>
      </c>
      <c r="J5" s="350">
        <f t="shared" si="0"/>
        <v>0</v>
      </c>
      <c r="K5" s="350">
        <f t="shared" si="1"/>
        <v>0</v>
      </c>
      <c r="L5" s="298" t="s">
        <v>559</v>
      </c>
      <c r="M5" s="298" t="s">
        <v>560</v>
      </c>
    </row>
    <row r="6" spans="1:13" ht="18" customHeight="1" x14ac:dyDescent="0.2">
      <c r="A6" s="299"/>
      <c r="B6" s="299"/>
      <c r="C6" s="299" t="s">
        <v>22</v>
      </c>
      <c r="D6" s="299"/>
      <c r="E6" s="299"/>
      <c r="F6" s="299"/>
      <c r="G6" s="352"/>
      <c r="H6" s="352"/>
      <c r="I6" s="352"/>
      <c r="J6" s="353">
        <f>SUM(J2:J5)</f>
        <v>0</v>
      </c>
      <c r="K6" s="353">
        <f>SUM(K2:K5)</f>
        <v>0</v>
      </c>
      <c r="L6" s="299"/>
      <c r="M6" s="299"/>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O14" sqref="O14"/>
    </sheetView>
  </sheetViews>
  <sheetFormatPr defaultRowHeight="12.75" x14ac:dyDescent="0.2"/>
  <cols>
    <col min="3" max="3" width="40.28515625" customWidth="1"/>
    <col min="7" max="11" width="9.140625" style="377"/>
  </cols>
  <sheetData>
    <row r="1" spans="1:13" ht="38.25" x14ac:dyDescent="0.2">
      <c r="A1" s="300" t="s">
        <v>0</v>
      </c>
      <c r="B1" s="300" t="s">
        <v>6</v>
      </c>
      <c r="C1" s="300" t="s">
        <v>7</v>
      </c>
      <c r="D1" s="301" t="s">
        <v>8</v>
      </c>
      <c r="E1" s="301" t="s">
        <v>9</v>
      </c>
      <c r="F1" s="301" t="s">
        <v>10</v>
      </c>
      <c r="G1" s="349" t="s">
        <v>656</v>
      </c>
      <c r="H1" s="349" t="s">
        <v>657</v>
      </c>
      <c r="I1" s="349" t="s">
        <v>658</v>
      </c>
      <c r="J1" s="349" t="s">
        <v>13</v>
      </c>
      <c r="K1" s="349" t="s">
        <v>14</v>
      </c>
      <c r="L1" s="301" t="s">
        <v>15</v>
      </c>
      <c r="M1" s="301" t="s">
        <v>16</v>
      </c>
    </row>
    <row r="2" spans="1:13" ht="79.5" customHeight="1" x14ac:dyDescent="0.2">
      <c r="A2" s="302">
        <v>1</v>
      </c>
      <c r="B2" s="303" t="s">
        <v>659</v>
      </c>
      <c r="C2" s="302" t="s">
        <v>660</v>
      </c>
      <c r="D2" s="303">
        <v>1.6</v>
      </c>
      <c r="E2" s="302" t="s">
        <v>246</v>
      </c>
      <c r="F2" s="302">
        <v>1.1000000000000001</v>
      </c>
      <c r="G2" s="351">
        <v>0</v>
      </c>
      <c r="H2" s="351">
        <v>0</v>
      </c>
      <c r="I2" s="351">
        <v>0</v>
      </c>
      <c r="J2" s="350">
        <f>ROUND(D2*G2,0)</f>
        <v>0</v>
      </c>
      <c r="K2" s="350">
        <f>ROUND(D2*(H2+I2),0)</f>
        <v>0</v>
      </c>
      <c r="L2" s="304"/>
      <c r="M2" s="304"/>
    </row>
    <row r="3" spans="1:13" ht="14.25" x14ac:dyDescent="0.2">
      <c r="A3" s="305"/>
      <c r="B3" s="305"/>
      <c r="C3" s="305" t="s">
        <v>22</v>
      </c>
      <c r="D3" s="305"/>
      <c r="E3" s="305"/>
      <c r="F3" s="305"/>
      <c r="G3" s="352"/>
      <c r="H3" s="352"/>
      <c r="I3" s="352"/>
      <c r="J3" s="353">
        <f>SUM(J2)</f>
        <v>0</v>
      </c>
      <c r="K3" s="353">
        <f>SUM(K2)</f>
        <v>0</v>
      </c>
      <c r="L3" s="305"/>
      <c r="M3" s="305"/>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M27" sqref="M27"/>
    </sheetView>
  </sheetViews>
  <sheetFormatPr defaultRowHeight="12.75" x14ac:dyDescent="0.2"/>
  <cols>
    <col min="3" max="3" width="53.85546875" customWidth="1"/>
    <col min="7" max="7" width="9.140625" style="377" customWidth="1"/>
    <col min="8" max="10" width="9.140625" style="377"/>
    <col min="11" max="11" width="16.7109375" style="377" customWidth="1"/>
    <col min="12" max="12" width="12.85546875" customWidth="1"/>
  </cols>
  <sheetData>
    <row r="1" spans="1:13" ht="38.25" x14ac:dyDescent="0.2">
      <c r="A1" s="306" t="s">
        <v>0</v>
      </c>
      <c r="B1" s="306" t="s">
        <v>6</v>
      </c>
      <c r="C1" s="306" t="s">
        <v>7</v>
      </c>
      <c r="D1" s="307" t="s">
        <v>8</v>
      </c>
      <c r="E1" s="307" t="s">
        <v>9</v>
      </c>
      <c r="F1" s="307" t="s">
        <v>10</v>
      </c>
      <c r="G1" s="349" t="s">
        <v>656</v>
      </c>
      <c r="H1" s="349" t="s">
        <v>657</v>
      </c>
      <c r="I1" s="349" t="s">
        <v>658</v>
      </c>
      <c r="J1" s="349" t="s">
        <v>13</v>
      </c>
      <c r="K1" s="349" t="s">
        <v>14</v>
      </c>
      <c r="L1" s="307" t="s">
        <v>15</v>
      </c>
      <c r="M1" s="307" t="s">
        <v>16</v>
      </c>
    </row>
    <row r="2" spans="1:13" ht="27.75" customHeight="1" x14ac:dyDescent="0.2">
      <c r="A2" s="308">
        <v>1</v>
      </c>
      <c r="B2" s="309" t="s">
        <v>550</v>
      </c>
      <c r="C2" s="308" t="s">
        <v>551</v>
      </c>
      <c r="D2" s="309">
        <v>2</v>
      </c>
      <c r="E2" s="308" t="s">
        <v>246</v>
      </c>
      <c r="F2" s="308">
        <v>0.3</v>
      </c>
      <c r="G2" s="351">
        <v>0</v>
      </c>
      <c r="H2" s="351">
        <v>0</v>
      </c>
      <c r="I2" s="351">
        <v>0</v>
      </c>
      <c r="J2" s="350">
        <f>ROUND(D2*G2,0)</f>
        <v>0</v>
      </c>
      <c r="K2" s="350">
        <f>ROUND(D2*(H2+I2),0)</f>
        <v>0</v>
      </c>
      <c r="L2" s="310"/>
      <c r="M2" s="310"/>
    </row>
    <row r="3" spans="1:13" ht="27" customHeight="1" x14ac:dyDescent="0.2">
      <c r="A3" s="308">
        <v>2</v>
      </c>
      <c r="B3" s="309" t="s">
        <v>552</v>
      </c>
      <c r="C3" s="308" t="s">
        <v>553</v>
      </c>
      <c r="D3" s="309">
        <v>2</v>
      </c>
      <c r="E3" s="308" t="s">
        <v>246</v>
      </c>
      <c r="F3" s="308">
        <v>0.52</v>
      </c>
      <c r="G3" s="351">
        <v>0</v>
      </c>
      <c r="H3" s="351">
        <v>0</v>
      </c>
      <c r="I3" s="351">
        <v>0</v>
      </c>
      <c r="J3" s="350">
        <f>ROUND(D3*G3,0)</f>
        <v>0</v>
      </c>
      <c r="K3" s="350">
        <f>ROUND(D3*(H3+I3),0)</f>
        <v>0</v>
      </c>
      <c r="L3" s="310"/>
      <c r="M3" s="310"/>
    </row>
    <row r="4" spans="1:13" ht="21.75" customHeight="1" x14ac:dyDescent="0.2">
      <c r="A4" s="311"/>
      <c r="B4" s="311"/>
      <c r="C4" s="311" t="s">
        <v>22</v>
      </c>
      <c r="D4" s="311"/>
      <c r="E4" s="311"/>
      <c r="F4" s="311"/>
      <c r="G4" s="352"/>
      <c r="H4" s="352"/>
      <c r="I4" s="352"/>
      <c r="J4" s="353">
        <f>SUM(J2:J3)</f>
        <v>0</v>
      </c>
      <c r="K4" s="353">
        <f>SUM(K2:K3)</f>
        <v>0</v>
      </c>
      <c r="L4" s="311"/>
      <c r="M4" s="311"/>
    </row>
    <row r="5" spans="1:13" s="244" customFormat="1" x14ac:dyDescent="0.2">
      <c r="A5" s="238"/>
      <c r="B5" s="239"/>
      <c r="C5" s="238"/>
      <c r="D5" s="239"/>
      <c r="E5" s="238"/>
      <c r="F5" s="238"/>
      <c r="G5" s="384"/>
      <c r="H5" s="384"/>
      <c r="I5" s="385"/>
      <c r="J5" s="385"/>
      <c r="K5" s="433"/>
      <c r="L5" s="240"/>
    </row>
    <row r="6" spans="1:13" s="244" customFormat="1" ht="14.25" x14ac:dyDescent="0.2">
      <c r="A6" s="245"/>
      <c r="B6" s="245"/>
      <c r="C6" s="245"/>
      <c r="D6" s="245"/>
      <c r="E6" s="245"/>
      <c r="F6" s="245"/>
      <c r="G6" s="434"/>
      <c r="H6" s="434"/>
      <c r="I6" s="385"/>
      <c r="J6" s="385"/>
      <c r="K6" s="435"/>
      <c r="L6" s="245"/>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O20" sqref="O20"/>
    </sheetView>
  </sheetViews>
  <sheetFormatPr defaultRowHeight="12.75" x14ac:dyDescent="0.2"/>
  <cols>
    <col min="2" max="2" width="11" customWidth="1"/>
    <col min="3" max="3" width="49.5703125" customWidth="1"/>
    <col min="7" max="8" width="9.140625" style="377"/>
    <col min="9" max="9" width="11.28515625" style="377" customWidth="1"/>
    <col min="10" max="10" width="12.85546875" style="377" customWidth="1"/>
    <col min="11" max="11" width="16.140625" style="377" customWidth="1"/>
    <col min="12" max="12" width="15" customWidth="1"/>
  </cols>
  <sheetData>
    <row r="1" spans="1:13" ht="38.25" x14ac:dyDescent="0.2">
      <c r="A1" s="312" t="s">
        <v>0</v>
      </c>
      <c r="B1" s="312" t="s">
        <v>6</v>
      </c>
      <c r="C1" s="312" t="s">
        <v>7</v>
      </c>
      <c r="D1" s="313" t="s">
        <v>8</v>
      </c>
      <c r="E1" s="313" t="s">
        <v>9</v>
      </c>
      <c r="F1" s="313" t="s">
        <v>10</v>
      </c>
      <c r="G1" s="349" t="s">
        <v>656</v>
      </c>
      <c r="H1" s="349" t="s">
        <v>657</v>
      </c>
      <c r="I1" s="349" t="s">
        <v>658</v>
      </c>
      <c r="J1" s="349" t="s">
        <v>13</v>
      </c>
      <c r="K1" s="349" t="s">
        <v>14</v>
      </c>
      <c r="L1" s="313" t="s">
        <v>15</v>
      </c>
      <c r="M1" s="313" t="s">
        <v>16</v>
      </c>
    </row>
    <row r="2" spans="1:13" ht="38.25" x14ac:dyDescent="0.2">
      <c r="A2" s="314">
        <v>1</v>
      </c>
      <c r="B2" s="315" t="s">
        <v>541</v>
      </c>
      <c r="C2" s="314" t="s">
        <v>542</v>
      </c>
      <c r="D2" s="315">
        <v>55</v>
      </c>
      <c r="E2" s="314" t="s">
        <v>246</v>
      </c>
      <c r="F2" s="314">
        <v>0.72</v>
      </c>
      <c r="G2" s="351">
        <v>0</v>
      </c>
      <c r="H2" s="351">
        <v>0</v>
      </c>
      <c r="I2" s="351">
        <v>0</v>
      </c>
      <c r="J2" s="350">
        <f>ROUND(D2*G2,0)</f>
        <v>0</v>
      </c>
      <c r="K2" s="350">
        <f>ROUND(D2*(H2+I2),0)</f>
        <v>0</v>
      </c>
      <c r="L2" s="316" t="s">
        <v>534</v>
      </c>
      <c r="M2" s="316" t="s">
        <v>543</v>
      </c>
    </row>
    <row r="3" spans="1:13" ht="31.5" customHeight="1" x14ac:dyDescent="0.2">
      <c r="A3" s="314">
        <v>2</v>
      </c>
      <c r="B3" s="315" t="s">
        <v>544</v>
      </c>
      <c r="C3" s="314" t="s">
        <v>545</v>
      </c>
      <c r="D3" s="315">
        <v>65</v>
      </c>
      <c r="E3" s="314" t="s">
        <v>246</v>
      </c>
      <c r="F3" s="314">
        <v>1.92</v>
      </c>
      <c r="G3" s="351">
        <v>0</v>
      </c>
      <c r="H3" s="351">
        <v>0</v>
      </c>
      <c r="I3" s="351">
        <v>0</v>
      </c>
      <c r="J3" s="350">
        <f t="shared" ref="J3:J7" si="0">ROUND(D3*G3,0)</f>
        <v>0</v>
      </c>
      <c r="K3" s="350">
        <f t="shared" ref="K3:K7" si="1">ROUND(D3*(H3+I3),0)</f>
        <v>0</v>
      </c>
      <c r="L3" s="316" t="s">
        <v>534</v>
      </c>
      <c r="M3" s="316" t="s">
        <v>546</v>
      </c>
    </row>
    <row r="4" spans="1:13" ht="29.25" customHeight="1" x14ac:dyDescent="0.2">
      <c r="A4" s="314">
        <v>3</v>
      </c>
      <c r="B4" s="315" t="s">
        <v>547</v>
      </c>
      <c r="C4" s="314" t="s">
        <v>548</v>
      </c>
      <c r="D4" s="315">
        <v>56</v>
      </c>
      <c r="E4" s="314" t="s">
        <v>246</v>
      </c>
      <c r="F4" s="314">
        <v>1.92</v>
      </c>
      <c r="G4" s="351">
        <v>0</v>
      </c>
      <c r="H4" s="351">
        <v>0</v>
      </c>
      <c r="I4" s="351">
        <v>0</v>
      </c>
      <c r="J4" s="350">
        <f t="shared" si="0"/>
        <v>0</v>
      </c>
      <c r="K4" s="350">
        <f t="shared" si="1"/>
        <v>0</v>
      </c>
      <c r="L4" s="316" t="s">
        <v>534</v>
      </c>
      <c r="M4" s="316" t="s">
        <v>549</v>
      </c>
    </row>
    <row r="5" spans="1:13" ht="28.5" customHeight="1" x14ac:dyDescent="0.2">
      <c r="A5" s="314">
        <v>4</v>
      </c>
      <c r="B5" s="315" t="s">
        <v>661</v>
      </c>
      <c r="C5" s="314" t="s">
        <v>662</v>
      </c>
      <c r="D5" s="315">
        <v>350</v>
      </c>
      <c r="E5" s="314" t="s">
        <v>246</v>
      </c>
      <c r="F5" s="314">
        <v>1.73</v>
      </c>
      <c r="G5" s="351">
        <v>0</v>
      </c>
      <c r="H5" s="351">
        <v>0</v>
      </c>
      <c r="I5" s="351">
        <v>0</v>
      </c>
      <c r="J5" s="350">
        <f t="shared" si="0"/>
        <v>0</v>
      </c>
      <c r="K5" s="350">
        <f t="shared" si="1"/>
        <v>0</v>
      </c>
      <c r="L5" s="316" t="s">
        <v>663</v>
      </c>
      <c r="M5" s="316"/>
    </row>
    <row r="6" spans="1:13" ht="39.75" customHeight="1" x14ac:dyDescent="0.2">
      <c r="A6" s="314">
        <v>5</v>
      </c>
      <c r="B6" s="315" t="s">
        <v>664</v>
      </c>
      <c r="C6" s="314" t="s">
        <v>665</v>
      </c>
      <c r="D6" s="315">
        <v>65</v>
      </c>
      <c r="E6" s="314" t="s">
        <v>246</v>
      </c>
      <c r="F6" s="314">
        <v>0.04</v>
      </c>
      <c r="G6" s="351">
        <v>0</v>
      </c>
      <c r="H6" s="351">
        <v>0</v>
      </c>
      <c r="I6" s="351">
        <v>0</v>
      </c>
      <c r="J6" s="350">
        <f t="shared" si="0"/>
        <v>0</v>
      </c>
      <c r="K6" s="350">
        <f t="shared" si="1"/>
        <v>0</v>
      </c>
      <c r="L6" s="316"/>
      <c r="M6" s="316"/>
    </row>
    <row r="7" spans="1:13" ht="17.25" customHeight="1" x14ac:dyDescent="0.2">
      <c r="A7" s="314">
        <v>6</v>
      </c>
      <c r="B7" s="315" t="s">
        <v>666</v>
      </c>
      <c r="C7" s="314" t="s">
        <v>667</v>
      </c>
      <c r="D7" s="315">
        <v>56</v>
      </c>
      <c r="E7" s="314" t="s">
        <v>246</v>
      </c>
      <c r="F7" s="314">
        <v>1.34</v>
      </c>
      <c r="G7" s="351">
        <v>0</v>
      </c>
      <c r="H7" s="351">
        <v>0</v>
      </c>
      <c r="I7" s="351">
        <v>0</v>
      </c>
      <c r="J7" s="350">
        <f t="shared" si="0"/>
        <v>0</v>
      </c>
      <c r="K7" s="350">
        <f t="shared" si="1"/>
        <v>0</v>
      </c>
      <c r="L7" s="316" t="s">
        <v>668</v>
      </c>
      <c r="M7" s="316"/>
    </row>
    <row r="8" spans="1:13" ht="14.25" x14ac:dyDescent="0.2">
      <c r="A8" s="317"/>
      <c r="B8" s="317"/>
      <c r="C8" s="317" t="s">
        <v>22</v>
      </c>
      <c r="D8" s="317"/>
      <c r="E8" s="317"/>
      <c r="F8" s="317"/>
      <c r="G8" s="352"/>
      <c r="H8" s="352"/>
      <c r="I8" s="352"/>
      <c r="J8" s="353">
        <f>SUM(J2:J7)</f>
        <v>0</v>
      </c>
      <c r="K8" s="353">
        <f>SUM(K2:K7)</f>
        <v>0</v>
      </c>
      <c r="L8" s="317"/>
      <c r="M8" s="317"/>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L25" sqref="L25"/>
    </sheetView>
  </sheetViews>
  <sheetFormatPr defaultRowHeight="12.75" x14ac:dyDescent="0.2"/>
  <cols>
    <col min="3" max="3" width="48.140625" customWidth="1"/>
    <col min="7" max="10" width="9.140625" style="377"/>
    <col min="11" max="11" width="18.5703125" style="377" customWidth="1"/>
    <col min="12" max="12" width="13.7109375" customWidth="1"/>
  </cols>
  <sheetData>
    <row r="1" spans="1:13" ht="38.25" x14ac:dyDescent="0.2">
      <c r="A1" s="318" t="s">
        <v>0</v>
      </c>
      <c r="B1" s="318" t="s">
        <v>6</v>
      </c>
      <c r="C1" s="318" t="s">
        <v>7</v>
      </c>
      <c r="D1" s="319" t="s">
        <v>8</v>
      </c>
      <c r="E1" s="319" t="s">
        <v>9</v>
      </c>
      <c r="F1" s="319" t="s">
        <v>10</v>
      </c>
      <c r="G1" s="349" t="s">
        <v>656</v>
      </c>
      <c r="H1" s="349" t="s">
        <v>657</v>
      </c>
      <c r="I1" s="349" t="s">
        <v>658</v>
      </c>
      <c r="J1" s="349" t="s">
        <v>13</v>
      </c>
      <c r="K1" s="349" t="s">
        <v>14</v>
      </c>
      <c r="L1" s="319" t="s">
        <v>15</v>
      </c>
      <c r="M1" s="319" t="s">
        <v>16</v>
      </c>
    </row>
    <row r="2" spans="1:13" ht="15.75" customHeight="1" x14ac:dyDescent="0.2">
      <c r="A2" s="320">
        <v>1</v>
      </c>
      <c r="B2" s="321" t="s">
        <v>538</v>
      </c>
      <c r="C2" s="320" t="s">
        <v>539</v>
      </c>
      <c r="D2" s="321">
        <v>1</v>
      </c>
      <c r="E2" s="320" t="s">
        <v>66</v>
      </c>
      <c r="F2" s="320">
        <v>0.36</v>
      </c>
      <c r="G2" s="351">
        <v>0</v>
      </c>
      <c r="H2" s="351">
        <v>0</v>
      </c>
      <c r="I2" s="351">
        <v>0</v>
      </c>
      <c r="J2" s="350">
        <f>(D2*G2)</f>
        <v>0</v>
      </c>
      <c r="K2" s="350">
        <f>ROUND(D2*(H2+I2),0)</f>
        <v>0</v>
      </c>
      <c r="L2" s="322" t="s">
        <v>20</v>
      </c>
      <c r="M2" s="322" t="s">
        <v>540</v>
      </c>
    </row>
    <row r="3" spans="1:13" ht="19.5" customHeight="1" x14ac:dyDescent="0.2">
      <c r="A3" s="323"/>
      <c r="B3" s="323"/>
      <c r="C3" s="323" t="s">
        <v>22</v>
      </c>
      <c r="D3" s="323"/>
      <c r="E3" s="323"/>
      <c r="F3" s="323"/>
      <c r="G3" s="352"/>
      <c r="H3" s="352"/>
      <c r="I3" s="352"/>
      <c r="J3" s="353">
        <f>SUM(J2)</f>
        <v>0</v>
      </c>
      <c r="K3" s="353">
        <f>SUM(K2)</f>
        <v>0</v>
      </c>
      <c r="L3" s="323"/>
      <c r="M3" s="323"/>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M17" sqref="M17"/>
    </sheetView>
  </sheetViews>
  <sheetFormatPr defaultRowHeight="12.75" x14ac:dyDescent="0.2"/>
  <cols>
    <col min="3" max="3" width="52.5703125" customWidth="1"/>
    <col min="7" max="8" width="9.140625" style="377"/>
    <col min="9" max="9" width="12.28515625" style="377" customWidth="1"/>
    <col min="10" max="10" width="10.7109375" style="377" customWidth="1"/>
    <col min="11" max="11" width="13.28515625" style="377" customWidth="1"/>
    <col min="12" max="12" width="16.28515625" customWidth="1"/>
  </cols>
  <sheetData>
    <row r="1" spans="1:13" ht="38.25" x14ac:dyDescent="0.2">
      <c r="A1" s="324" t="s">
        <v>0</v>
      </c>
      <c r="B1" s="324" t="s">
        <v>6</v>
      </c>
      <c r="C1" s="324" t="s">
        <v>7</v>
      </c>
      <c r="D1" s="325" t="s">
        <v>8</v>
      </c>
      <c r="E1" s="325" t="s">
        <v>9</v>
      </c>
      <c r="F1" s="325" t="s">
        <v>10</v>
      </c>
      <c r="G1" s="349" t="s">
        <v>656</v>
      </c>
      <c r="H1" s="349" t="s">
        <v>657</v>
      </c>
      <c r="I1" s="349" t="s">
        <v>658</v>
      </c>
      <c r="J1" s="349" t="s">
        <v>13</v>
      </c>
      <c r="K1" s="349" t="s">
        <v>14</v>
      </c>
      <c r="L1" s="325" t="s">
        <v>15</v>
      </c>
      <c r="M1" s="325" t="s">
        <v>16</v>
      </c>
    </row>
    <row r="2" spans="1:13" ht="39.75" customHeight="1" x14ac:dyDescent="0.2">
      <c r="A2" s="326">
        <v>1</v>
      </c>
      <c r="B2" s="327" t="s">
        <v>536</v>
      </c>
      <c r="C2" s="326" t="s">
        <v>537</v>
      </c>
      <c r="D2" s="327">
        <v>1</v>
      </c>
      <c r="E2" s="326" t="s">
        <v>66</v>
      </c>
      <c r="F2" s="326">
        <v>6.7</v>
      </c>
      <c r="G2" s="351">
        <v>0</v>
      </c>
      <c r="H2" s="351">
        <v>0</v>
      </c>
      <c r="I2" s="351">
        <v>0</v>
      </c>
      <c r="J2" s="350">
        <f>ROUND(D2*G2,0)</f>
        <v>0</v>
      </c>
      <c r="K2" s="350">
        <f>ROUND(D2*(H2+I2),0)</f>
        <v>0</v>
      </c>
      <c r="L2" s="328"/>
      <c r="M2" s="328"/>
    </row>
    <row r="3" spans="1:13" ht="18.75" customHeight="1" x14ac:dyDescent="0.2">
      <c r="A3" s="329"/>
      <c r="B3" s="329"/>
      <c r="C3" s="329" t="s">
        <v>22</v>
      </c>
      <c r="D3" s="329"/>
      <c r="E3" s="329"/>
      <c r="F3" s="329"/>
      <c r="G3" s="352"/>
      <c r="H3" s="352"/>
      <c r="I3" s="352"/>
      <c r="J3" s="353">
        <f>SUM(J2)</f>
        <v>0</v>
      </c>
      <c r="K3" s="353">
        <f>SUM(K2)</f>
        <v>0</v>
      </c>
      <c r="L3" s="329"/>
      <c r="M3" s="329"/>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P6" sqref="P6"/>
    </sheetView>
  </sheetViews>
  <sheetFormatPr defaultRowHeight="12.75" x14ac:dyDescent="0.2"/>
  <cols>
    <col min="1" max="1" width="6.28515625" customWidth="1"/>
    <col min="3" max="3" width="45.7109375" customWidth="1"/>
    <col min="7" max="8" width="9.140625" style="377"/>
    <col min="9" max="9" width="12" style="377" customWidth="1"/>
    <col min="10" max="10" width="9.85546875" style="377" customWidth="1"/>
    <col min="11" max="11" width="26" style="377" customWidth="1"/>
    <col min="12" max="12" width="13.42578125" customWidth="1"/>
  </cols>
  <sheetData>
    <row r="1" spans="1:13" ht="38.25" x14ac:dyDescent="0.2">
      <c r="A1" s="330" t="s">
        <v>0</v>
      </c>
      <c r="B1" s="330" t="s">
        <v>6</v>
      </c>
      <c r="C1" s="330" t="s">
        <v>7</v>
      </c>
      <c r="D1" s="331" t="s">
        <v>8</v>
      </c>
      <c r="E1" s="331" t="s">
        <v>9</v>
      </c>
      <c r="F1" s="331" t="s">
        <v>10</v>
      </c>
      <c r="G1" s="349" t="s">
        <v>656</v>
      </c>
      <c r="H1" s="349" t="s">
        <v>657</v>
      </c>
      <c r="I1" s="349" t="s">
        <v>658</v>
      </c>
      <c r="J1" s="349" t="s">
        <v>13</v>
      </c>
      <c r="K1" s="349" t="s">
        <v>14</v>
      </c>
      <c r="L1" s="331" t="s">
        <v>15</v>
      </c>
      <c r="M1" s="331" t="s">
        <v>16</v>
      </c>
    </row>
    <row r="2" spans="1:13" ht="38.25" x14ac:dyDescent="0.2">
      <c r="A2" s="332">
        <v>1</v>
      </c>
      <c r="B2" s="333" t="s">
        <v>528</v>
      </c>
      <c r="C2" s="332" t="s">
        <v>529</v>
      </c>
      <c r="D2" s="333">
        <v>1.36</v>
      </c>
      <c r="E2" s="332" t="s">
        <v>447</v>
      </c>
      <c r="F2" s="332">
        <v>8.76</v>
      </c>
      <c r="G2" s="351">
        <v>0</v>
      </c>
      <c r="H2" s="351">
        <v>0</v>
      </c>
      <c r="I2" s="351">
        <v>0</v>
      </c>
      <c r="J2" s="350">
        <f>ROUND(D2*G2,0)</f>
        <v>0</v>
      </c>
      <c r="K2" s="350">
        <f>ROUND(D2*(H2+I2),0)</f>
        <v>0</v>
      </c>
      <c r="L2" s="334" t="s">
        <v>530</v>
      </c>
      <c r="M2" s="334" t="s">
        <v>531</v>
      </c>
    </row>
    <row r="3" spans="1:13" ht="63.75" x14ac:dyDescent="0.2">
      <c r="A3" s="332">
        <v>2</v>
      </c>
      <c r="B3" s="333" t="s">
        <v>532</v>
      </c>
      <c r="C3" s="332" t="s">
        <v>533</v>
      </c>
      <c r="D3" s="333">
        <v>136</v>
      </c>
      <c r="E3" s="332" t="s">
        <v>246</v>
      </c>
      <c r="F3" s="332">
        <v>0.2</v>
      </c>
      <c r="G3" s="351">
        <v>0</v>
      </c>
      <c r="H3" s="351">
        <v>0</v>
      </c>
      <c r="I3" s="351">
        <v>0</v>
      </c>
      <c r="J3" s="350">
        <f t="shared" ref="J3:J7" si="0">ROUND(D3*G3,0)</f>
        <v>0</v>
      </c>
      <c r="K3" s="350">
        <f t="shared" ref="K3:K7" si="1">ROUND(D3*(H3+I3),0)</f>
        <v>0</v>
      </c>
      <c r="L3" s="334" t="s">
        <v>534</v>
      </c>
      <c r="M3" s="334" t="s">
        <v>535</v>
      </c>
    </row>
    <row r="4" spans="1:13" ht="76.5" x14ac:dyDescent="0.2">
      <c r="A4" s="332">
        <v>3</v>
      </c>
      <c r="B4" s="333" t="s">
        <v>525</v>
      </c>
      <c r="C4" s="332" t="s">
        <v>526</v>
      </c>
      <c r="D4" s="333">
        <v>160</v>
      </c>
      <c r="E4" s="332" t="s">
        <v>246</v>
      </c>
      <c r="F4" s="332">
        <v>0.11</v>
      </c>
      <c r="G4" s="351">
        <v>0</v>
      </c>
      <c r="H4" s="351">
        <v>0</v>
      </c>
      <c r="I4" s="351">
        <v>0</v>
      </c>
      <c r="J4" s="350">
        <f t="shared" si="0"/>
        <v>0</v>
      </c>
      <c r="K4" s="350">
        <f t="shared" si="1"/>
        <v>0</v>
      </c>
      <c r="L4" s="334" t="s">
        <v>669</v>
      </c>
      <c r="M4" s="334" t="s">
        <v>527</v>
      </c>
    </row>
    <row r="5" spans="1:13" ht="76.5" x14ac:dyDescent="0.2">
      <c r="A5" s="332">
        <v>4</v>
      </c>
      <c r="B5" s="333" t="s">
        <v>528</v>
      </c>
      <c r="C5" s="332" t="s">
        <v>529</v>
      </c>
      <c r="D5" s="333">
        <v>1.6</v>
      </c>
      <c r="E5" s="332" t="s">
        <v>447</v>
      </c>
      <c r="F5" s="332">
        <v>8.76</v>
      </c>
      <c r="G5" s="351">
        <v>0</v>
      </c>
      <c r="H5" s="351">
        <v>0</v>
      </c>
      <c r="I5" s="351">
        <v>0</v>
      </c>
      <c r="J5" s="350">
        <f t="shared" si="0"/>
        <v>0</v>
      </c>
      <c r="K5" s="350">
        <f t="shared" si="1"/>
        <v>0</v>
      </c>
      <c r="L5" s="334" t="s">
        <v>670</v>
      </c>
      <c r="M5" s="334" t="s">
        <v>531</v>
      </c>
    </row>
    <row r="6" spans="1:13" ht="76.5" x14ac:dyDescent="0.2">
      <c r="A6" s="332">
        <v>5</v>
      </c>
      <c r="B6" s="333" t="s">
        <v>532</v>
      </c>
      <c r="C6" s="332" t="s">
        <v>533</v>
      </c>
      <c r="D6" s="333">
        <v>160</v>
      </c>
      <c r="E6" s="332" t="s">
        <v>246</v>
      </c>
      <c r="F6" s="332">
        <v>0.2</v>
      </c>
      <c r="G6" s="351">
        <v>0</v>
      </c>
      <c r="H6" s="351">
        <v>0</v>
      </c>
      <c r="I6" s="351">
        <v>0</v>
      </c>
      <c r="J6" s="350">
        <f t="shared" si="0"/>
        <v>0</v>
      </c>
      <c r="K6" s="350">
        <f t="shared" si="1"/>
        <v>0</v>
      </c>
      <c r="L6" s="334" t="s">
        <v>669</v>
      </c>
      <c r="M6" s="334" t="s">
        <v>535</v>
      </c>
    </row>
    <row r="7" spans="1:13" ht="54" customHeight="1" x14ac:dyDescent="0.2">
      <c r="A7" s="332">
        <v>6</v>
      </c>
      <c r="B7" s="333" t="s">
        <v>525</v>
      </c>
      <c r="C7" s="332" t="s">
        <v>526</v>
      </c>
      <c r="D7" s="333">
        <v>136</v>
      </c>
      <c r="E7" s="332" t="s">
        <v>246</v>
      </c>
      <c r="F7" s="332">
        <v>0.11</v>
      </c>
      <c r="G7" s="351">
        <v>0</v>
      </c>
      <c r="H7" s="351">
        <v>0</v>
      </c>
      <c r="I7" s="351">
        <v>0</v>
      </c>
      <c r="J7" s="350">
        <f t="shared" si="0"/>
        <v>0</v>
      </c>
      <c r="K7" s="350">
        <f t="shared" si="1"/>
        <v>0</v>
      </c>
      <c r="L7" s="334" t="s">
        <v>671</v>
      </c>
      <c r="M7" s="334" t="s">
        <v>527</v>
      </c>
    </row>
    <row r="8" spans="1:13" ht="14.25" customHeight="1" x14ac:dyDescent="0.2">
      <c r="A8" s="335"/>
      <c r="B8" s="335"/>
      <c r="C8" s="335" t="s">
        <v>22</v>
      </c>
      <c r="D8" s="335"/>
      <c r="E8" s="335"/>
      <c r="F8" s="335"/>
      <c r="G8" s="352"/>
      <c r="H8" s="352"/>
      <c r="I8" s="352"/>
      <c r="J8" s="353">
        <f>SUM(J2:J7)</f>
        <v>0</v>
      </c>
      <c r="K8" s="353">
        <f>SUM(K2:K7)</f>
        <v>0</v>
      </c>
      <c r="L8" s="335"/>
      <c r="M8" s="335"/>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M21" sqref="M21"/>
    </sheetView>
  </sheetViews>
  <sheetFormatPr defaultRowHeight="12.75" x14ac:dyDescent="0.2"/>
  <cols>
    <col min="3" max="3" width="49.5703125" customWidth="1"/>
    <col min="7" max="9" width="9.140625" style="377"/>
    <col min="10" max="10" width="11.140625" style="377" customWidth="1"/>
    <col min="11" max="11" width="18.7109375" style="377" customWidth="1"/>
    <col min="12" max="12" width="15.28515625" customWidth="1"/>
  </cols>
  <sheetData>
    <row r="1" spans="1:13" ht="38.25" x14ac:dyDescent="0.2">
      <c r="A1" s="336" t="s">
        <v>0</v>
      </c>
      <c r="B1" s="336" t="s">
        <v>6</v>
      </c>
      <c r="C1" s="336" t="s">
        <v>7</v>
      </c>
      <c r="D1" s="337" t="s">
        <v>8</v>
      </c>
      <c r="E1" s="337" t="s">
        <v>9</v>
      </c>
      <c r="F1" s="337" t="s">
        <v>10</v>
      </c>
      <c r="G1" s="349" t="s">
        <v>656</v>
      </c>
      <c r="H1" s="349" t="s">
        <v>657</v>
      </c>
      <c r="I1" s="349" t="s">
        <v>658</v>
      </c>
      <c r="J1" s="349" t="s">
        <v>13</v>
      </c>
      <c r="K1" s="349" t="s">
        <v>14</v>
      </c>
      <c r="L1" s="337" t="s">
        <v>15</v>
      </c>
      <c r="M1" s="337" t="s">
        <v>16</v>
      </c>
    </row>
    <row r="2" spans="1:13" ht="42.75" customHeight="1" x14ac:dyDescent="0.2">
      <c r="A2" s="338">
        <v>1</v>
      </c>
      <c r="B2" s="339" t="s">
        <v>523</v>
      </c>
      <c r="C2" s="338" t="s">
        <v>524</v>
      </c>
      <c r="D2" s="339">
        <v>2</v>
      </c>
      <c r="E2" s="338" t="s">
        <v>246</v>
      </c>
      <c r="F2" s="338">
        <v>0.28000000000000003</v>
      </c>
      <c r="G2" s="351">
        <v>0</v>
      </c>
      <c r="H2" s="351">
        <v>0</v>
      </c>
      <c r="I2" s="351">
        <v>0</v>
      </c>
      <c r="J2" s="350">
        <f>ROUND(D2*G2,0)</f>
        <v>0</v>
      </c>
      <c r="K2" s="350">
        <f>ROUND(D2*(H2+I2),0)</f>
        <v>0</v>
      </c>
      <c r="L2" s="340"/>
      <c r="M2" s="340"/>
    </row>
    <row r="3" spans="1:13" ht="54" customHeight="1" x14ac:dyDescent="0.2">
      <c r="A3" s="338">
        <v>2</v>
      </c>
      <c r="B3" s="339" t="s">
        <v>672</v>
      </c>
      <c r="C3" s="342" t="s">
        <v>673</v>
      </c>
      <c r="D3" s="339">
        <v>65</v>
      </c>
      <c r="E3" s="338" t="s">
        <v>246</v>
      </c>
      <c r="F3" s="338">
        <v>0.45</v>
      </c>
      <c r="G3" s="351">
        <v>0</v>
      </c>
      <c r="H3" s="351">
        <v>0</v>
      </c>
      <c r="I3" s="351">
        <v>0</v>
      </c>
      <c r="J3" s="350">
        <f>ROUND(D3*G3,0)</f>
        <v>0</v>
      </c>
      <c r="K3" s="350">
        <f>ROUND(D3*(H3+I3),0)</f>
        <v>0</v>
      </c>
      <c r="L3" s="340"/>
      <c r="M3" s="340"/>
    </row>
    <row r="4" spans="1:13" ht="14.25" x14ac:dyDescent="0.2">
      <c r="A4" s="341"/>
      <c r="B4" s="341"/>
      <c r="C4" s="341" t="s">
        <v>22</v>
      </c>
      <c r="D4" s="341"/>
      <c r="E4" s="341"/>
      <c r="F4" s="341"/>
      <c r="G4" s="352"/>
      <c r="H4" s="352"/>
      <c r="I4" s="352"/>
      <c r="J4" s="353">
        <f>SUM(J2:J3)</f>
        <v>0</v>
      </c>
      <c r="K4" s="353">
        <f>SUM(K2:K3)</f>
        <v>0</v>
      </c>
      <c r="L4" s="341"/>
      <c r="M4" s="341"/>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O18" sqref="O18"/>
    </sheetView>
  </sheetViews>
  <sheetFormatPr defaultRowHeight="12.75" x14ac:dyDescent="0.2"/>
  <cols>
    <col min="3" max="3" width="42.5703125" customWidth="1"/>
    <col min="7" max="11" width="9.140625" style="377"/>
  </cols>
  <sheetData>
    <row r="1" spans="1:13" ht="38.25" x14ac:dyDescent="0.2">
      <c r="A1" s="343" t="s">
        <v>0</v>
      </c>
      <c r="B1" s="343" t="s">
        <v>6</v>
      </c>
      <c r="C1" s="343" t="s">
        <v>7</v>
      </c>
      <c r="D1" s="344" t="s">
        <v>8</v>
      </c>
      <c r="E1" s="344" t="s">
        <v>9</v>
      </c>
      <c r="F1" s="344" t="s">
        <v>10</v>
      </c>
      <c r="G1" s="349" t="s">
        <v>656</v>
      </c>
      <c r="H1" s="349" t="s">
        <v>657</v>
      </c>
      <c r="I1" s="349" t="s">
        <v>658</v>
      </c>
      <c r="J1" s="349" t="s">
        <v>13</v>
      </c>
      <c r="K1" s="349" t="s">
        <v>14</v>
      </c>
      <c r="L1" s="344" t="s">
        <v>15</v>
      </c>
      <c r="M1" s="344" t="s">
        <v>16</v>
      </c>
    </row>
    <row r="2" spans="1:13" ht="35.25" customHeight="1" x14ac:dyDescent="0.2">
      <c r="A2" s="345">
        <v>1</v>
      </c>
      <c r="B2" s="346" t="s">
        <v>674</v>
      </c>
      <c r="C2" s="345" t="s">
        <v>675</v>
      </c>
      <c r="D2" s="346">
        <v>1</v>
      </c>
      <c r="E2" s="345" t="s">
        <v>66</v>
      </c>
      <c r="F2" s="345">
        <v>0.76</v>
      </c>
      <c r="G2" s="351">
        <v>0</v>
      </c>
      <c r="H2" s="351">
        <v>0</v>
      </c>
      <c r="I2" s="351">
        <v>0</v>
      </c>
      <c r="J2" s="350">
        <f>ROUND(D2*G2,0)</f>
        <v>0</v>
      </c>
      <c r="K2" s="350">
        <f>ROUND(D2*(H2+I2),0)</f>
        <v>0</v>
      </c>
      <c r="L2" s="347" t="s">
        <v>20</v>
      </c>
      <c r="M2" s="347" t="s">
        <v>676</v>
      </c>
    </row>
    <row r="3" spans="1:13" ht="35.25" customHeight="1" x14ac:dyDescent="0.2">
      <c r="A3" s="345">
        <v>2</v>
      </c>
      <c r="B3" s="346" t="s">
        <v>677</v>
      </c>
      <c r="C3" s="345" t="s">
        <v>678</v>
      </c>
      <c r="D3" s="346">
        <v>1</v>
      </c>
      <c r="E3" s="345" t="s">
        <v>66</v>
      </c>
      <c r="F3" s="345">
        <v>1.58</v>
      </c>
      <c r="G3" s="351">
        <v>0</v>
      </c>
      <c r="H3" s="351">
        <v>0</v>
      </c>
      <c r="I3" s="351">
        <v>0</v>
      </c>
      <c r="J3" s="350">
        <f t="shared" ref="J3:J4" si="0">ROUND(D3*G3,0)</f>
        <v>0</v>
      </c>
      <c r="K3" s="350">
        <f t="shared" ref="K3:K4" si="1">ROUND(D3*(H3+I3),0)</f>
        <v>0</v>
      </c>
      <c r="L3" s="347"/>
      <c r="M3" s="347"/>
    </row>
    <row r="4" spans="1:13" ht="52.5" customHeight="1" x14ac:dyDescent="0.2">
      <c r="A4" s="345">
        <v>3</v>
      </c>
      <c r="B4" s="346" t="s">
        <v>679</v>
      </c>
      <c r="C4" s="345" t="s">
        <v>680</v>
      </c>
      <c r="D4" s="346">
        <v>2</v>
      </c>
      <c r="E4" s="345" t="s">
        <v>66</v>
      </c>
      <c r="F4" s="345">
        <v>0.78</v>
      </c>
      <c r="G4" s="351">
        <v>0</v>
      </c>
      <c r="H4" s="351">
        <v>0</v>
      </c>
      <c r="I4" s="351">
        <v>0</v>
      </c>
      <c r="J4" s="350">
        <f t="shared" si="0"/>
        <v>0</v>
      </c>
      <c r="K4" s="350">
        <f t="shared" si="1"/>
        <v>0</v>
      </c>
      <c r="L4" s="347"/>
      <c r="M4" s="347"/>
    </row>
    <row r="5" spans="1:13" ht="14.25" x14ac:dyDescent="0.2">
      <c r="A5" s="348"/>
      <c r="B5" s="348"/>
      <c r="C5" s="348" t="s">
        <v>22</v>
      </c>
      <c r="D5" s="348"/>
      <c r="E5" s="348"/>
      <c r="F5" s="348"/>
      <c r="G5" s="352"/>
      <c r="H5" s="352"/>
      <c r="I5" s="352"/>
      <c r="J5" s="353">
        <f>SUM(J2:J4)</f>
        <v>0</v>
      </c>
      <c r="K5" s="353">
        <f>SUM(K2:K4)</f>
        <v>0</v>
      </c>
      <c r="L5" s="348"/>
      <c r="M5" s="34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
  <sheetViews>
    <sheetView topLeftCell="A3" workbookViewId="0">
      <selection activeCell="S5" sqref="S5"/>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6" width="9.7109375" customWidth="1"/>
    <col min="7" max="8" width="9.7109375" style="377" customWidth="1"/>
    <col min="9" max="9" width="10.28515625" style="377" customWidth="1"/>
    <col min="10" max="10" width="12.140625" style="377" customWidth="1"/>
    <col min="11" max="11" width="24.7109375" customWidth="1"/>
    <col min="12" max="12" width="16" customWidth="1"/>
  </cols>
  <sheetData>
    <row r="1" spans="1:12" ht="24.95" customHeight="1" x14ac:dyDescent="0.2">
      <c r="A1" s="1" t="s">
        <v>0</v>
      </c>
      <c r="B1" s="1" t="s">
        <v>6</v>
      </c>
      <c r="C1" s="1" t="s">
        <v>7</v>
      </c>
      <c r="D1" s="2" t="s">
        <v>8</v>
      </c>
      <c r="E1" s="2" t="s">
        <v>9</v>
      </c>
      <c r="F1" s="2" t="s">
        <v>10</v>
      </c>
      <c r="G1" s="372" t="s">
        <v>11</v>
      </c>
      <c r="H1" s="372" t="s">
        <v>12</v>
      </c>
      <c r="I1" s="372" t="s">
        <v>13</v>
      </c>
      <c r="J1" s="372" t="s">
        <v>14</v>
      </c>
      <c r="K1" s="2" t="s">
        <v>15</v>
      </c>
      <c r="L1" s="2" t="s">
        <v>16</v>
      </c>
    </row>
    <row r="2" spans="1:12" ht="76.5" x14ac:dyDescent="0.2">
      <c r="A2" s="3">
        <v>1</v>
      </c>
      <c r="B2" s="4" t="s">
        <v>37</v>
      </c>
      <c r="C2" s="3" t="s">
        <v>38</v>
      </c>
      <c r="D2" s="4">
        <v>30</v>
      </c>
      <c r="E2" s="3" t="s">
        <v>19</v>
      </c>
      <c r="F2" s="3">
        <v>1.42</v>
      </c>
      <c r="G2" s="373">
        <v>0</v>
      </c>
      <c r="H2" s="373">
        <v>0</v>
      </c>
      <c r="I2" s="374">
        <f t="shared" ref="I2:I9" si="0">ROUND(G2*D2,0)</f>
        <v>0</v>
      </c>
      <c r="J2" s="374">
        <f t="shared" ref="J2:J9" si="1">ROUND(H2*D2,0)</f>
        <v>0</v>
      </c>
      <c r="K2" s="5" t="s">
        <v>20</v>
      </c>
      <c r="L2" s="6" t="s">
        <v>39</v>
      </c>
    </row>
    <row r="3" spans="1:12" ht="89.25" x14ac:dyDescent="0.2">
      <c r="A3" s="3">
        <v>2</v>
      </c>
      <c r="B3" s="4" t="s">
        <v>40</v>
      </c>
      <c r="C3" s="3" t="s">
        <v>41</v>
      </c>
      <c r="D3" s="4">
        <v>100</v>
      </c>
      <c r="E3" s="3" t="s">
        <v>19</v>
      </c>
      <c r="F3" s="3">
        <v>1.3</v>
      </c>
      <c r="G3" s="373">
        <v>0</v>
      </c>
      <c r="H3" s="373">
        <v>0</v>
      </c>
      <c r="I3" s="374">
        <f t="shared" si="0"/>
        <v>0</v>
      </c>
      <c r="J3" s="374">
        <f t="shared" si="1"/>
        <v>0</v>
      </c>
      <c r="K3" s="5" t="s">
        <v>20</v>
      </c>
      <c r="L3" s="6" t="s">
        <v>42</v>
      </c>
    </row>
    <row r="4" spans="1:12" ht="89.25" x14ac:dyDescent="0.2">
      <c r="A4" s="3">
        <v>3</v>
      </c>
      <c r="B4" s="4" t="s">
        <v>43</v>
      </c>
      <c r="C4" s="3" t="s">
        <v>44</v>
      </c>
      <c r="D4" s="4">
        <v>30</v>
      </c>
      <c r="E4" s="3" t="s">
        <v>19</v>
      </c>
      <c r="F4" s="3">
        <v>1.48</v>
      </c>
      <c r="G4" s="373">
        <v>0</v>
      </c>
      <c r="H4" s="373">
        <v>0</v>
      </c>
      <c r="I4" s="374">
        <f t="shared" si="0"/>
        <v>0</v>
      </c>
      <c r="J4" s="374">
        <f t="shared" si="1"/>
        <v>0</v>
      </c>
      <c r="K4" s="5" t="s">
        <v>20</v>
      </c>
      <c r="L4" s="6" t="s">
        <v>45</v>
      </c>
    </row>
    <row r="5" spans="1:12" ht="89.25" x14ac:dyDescent="0.2">
      <c r="A5" s="3">
        <v>4</v>
      </c>
      <c r="B5" s="4" t="s">
        <v>46</v>
      </c>
      <c r="C5" s="3" t="s">
        <v>47</v>
      </c>
      <c r="D5" s="4">
        <v>25</v>
      </c>
      <c r="E5" s="3" t="s">
        <v>19</v>
      </c>
      <c r="F5" s="3">
        <v>1.98</v>
      </c>
      <c r="G5" s="373">
        <v>0</v>
      </c>
      <c r="H5" s="373">
        <v>0</v>
      </c>
      <c r="I5" s="374">
        <f t="shared" si="0"/>
        <v>0</v>
      </c>
      <c r="J5" s="374">
        <f t="shared" si="1"/>
        <v>0</v>
      </c>
      <c r="K5" s="5" t="s">
        <v>20</v>
      </c>
      <c r="L5" s="6" t="s">
        <v>48</v>
      </c>
    </row>
    <row r="6" spans="1:12" ht="89.25" x14ac:dyDescent="0.2">
      <c r="A6" s="3">
        <v>5</v>
      </c>
      <c r="B6" s="4" t="s">
        <v>49</v>
      </c>
      <c r="C6" s="3" t="s">
        <v>50</v>
      </c>
      <c r="D6" s="4">
        <v>20</v>
      </c>
      <c r="E6" s="3" t="s">
        <v>19</v>
      </c>
      <c r="F6" s="3">
        <v>2.44</v>
      </c>
      <c r="G6" s="373">
        <v>0</v>
      </c>
      <c r="H6" s="373">
        <v>0</v>
      </c>
      <c r="I6" s="374">
        <f t="shared" si="0"/>
        <v>0</v>
      </c>
      <c r="J6" s="374">
        <f t="shared" si="1"/>
        <v>0</v>
      </c>
      <c r="K6" s="5" t="s">
        <v>20</v>
      </c>
      <c r="L6" s="6" t="s">
        <v>51</v>
      </c>
    </row>
    <row r="7" spans="1:12" ht="51" x14ac:dyDescent="0.2">
      <c r="A7" s="3">
        <v>6</v>
      </c>
      <c r="B7" s="4" t="s">
        <v>52</v>
      </c>
      <c r="C7" s="3" t="s">
        <v>53</v>
      </c>
      <c r="D7" s="4">
        <v>30</v>
      </c>
      <c r="E7" s="3" t="s">
        <v>19</v>
      </c>
      <c r="F7" s="3">
        <v>0.25</v>
      </c>
      <c r="G7" s="373">
        <v>0</v>
      </c>
      <c r="H7" s="373">
        <v>0</v>
      </c>
      <c r="I7" s="374">
        <f t="shared" si="0"/>
        <v>0</v>
      </c>
      <c r="J7" s="374">
        <f t="shared" si="1"/>
        <v>0</v>
      </c>
      <c r="K7" s="5" t="s">
        <v>20</v>
      </c>
      <c r="L7" s="6" t="s">
        <v>54</v>
      </c>
    </row>
    <row r="8" spans="1:12" ht="51" x14ac:dyDescent="0.2">
      <c r="A8" s="3">
        <v>7</v>
      </c>
      <c r="B8" s="4" t="s">
        <v>55</v>
      </c>
      <c r="C8" s="3" t="s">
        <v>56</v>
      </c>
      <c r="D8" s="4">
        <v>30</v>
      </c>
      <c r="E8" s="3" t="s">
        <v>19</v>
      </c>
      <c r="F8" s="3">
        <v>0.31</v>
      </c>
      <c r="G8" s="373">
        <v>0</v>
      </c>
      <c r="H8" s="373">
        <v>0</v>
      </c>
      <c r="I8" s="374">
        <f t="shared" si="0"/>
        <v>0</v>
      </c>
      <c r="J8" s="374">
        <f t="shared" si="1"/>
        <v>0</v>
      </c>
      <c r="K8" s="5" t="s">
        <v>20</v>
      </c>
      <c r="L8" s="6" t="s">
        <v>57</v>
      </c>
    </row>
    <row r="9" spans="1:12" ht="51" x14ac:dyDescent="0.2">
      <c r="A9" s="3">
        <v>8</v>
      </c>
      <c r="B9" s="4" t="s">
        <v>58</v>
      </c>
      <c r="C9" s="3" t="s">
        <v>59</v>
      </c>
      <c r="D9" s="4">
        <v>20</v>
      </c>
      <c r="E9" s="3" t="s">
        <v>19</v>
      </c>
      <c r="F9" s="3">
        <v>0.38</v>
      </c>
      <c r="G9" s="373">
        <v>0</v>
      </c>
      <c r="H9" s="373">
        <v>0</v>
      </c>
      <c r="I9" s="374">
        <f t="shared" si="0"/>
        <v>0</v>
      </c>
      <c r="J9" s="374">
        <f t="shared" si="1"/>
        <v>0</v>
      </c>
      <c r="K9" s="5" t="s">
        <v>20</v>
      </c>
      <c r="L9" s="6" t="s">
        <v>60</v>
      </c>
    </row>
    <row r="10" spans="1:12" s="7" customFormat="1" ht="14.25" x14ac:dyDescent="0.2">
      <c r="C10" s="7" t="s">
        <v>22</v>
      </c>
      <c r="G10" s="375"/>
      <c r="H10" s="375"/>
      <c r="I10" s="376">
        <f>ROUND(SUM(I2:I9),0)</f>
        <v>0</v>
      </c>
      <c r="J10" s="376">
        <f>ROUND(SUM(J2:J9),0)</f>
        <v>0</v>
      </c>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topLeftCell="A7" workbookViewId="0">
      <selection activeCell="K21" sqref="K21"/>
    </sheetView>
  </sheetViews>
  <sheetFormatPr defaultRowHeight="12.75" x14ac:dyDescent="0.2"/>
  <cols>
    <col min="1" max="1" width="48.42578125" customWidth="1"/>
    <col min="2" max="2" width="12" customWidth="1"/>
    <col min="3" max="3" width="15.5703125" customWidth="1"/>
    <col min="4" max="4" width="17.140625" customWidth="1"/>
  </cols>
  <sheetData>
    <row r="1" spans="1:9" x14ac:dyDescent="0.2">
      <c r="A1" s="400" t="s">
        <v>686</v>
      </c>
      <c r="B1" s="400"/>
      <c r="C1" s="400"/>
      <c r="D1" s="400"/>
      <c r="E1" s="400"/>
      <c r="F1" s="400"/>
      <c r="G1" s="400"/>
      <c r="H1" s="400"/>
      <c r="I1" s="400"/>
    </row>
    <row r="2" spans="1:9" x14ac:dyDescent="0.2">
      <c r="A2" s="400" t="s">
        <v>684</v>
      </c>
      <c r="B2" s="400"/>
      <c r="C2" s="400"/>
      <c r="D2" s="400"/>
      <c r="E2" s="400"/>
      <c r="F2" s="400"/>
      <c r="G2" s="400"/>
      <c r="H2" s="400"/>
      <c r="I2" s="400"/>
    </row>
    <row r="3" spans="1:9" x14ac:dyDescent="0.2">
      <c r="A3" s="401" t="s">
        <v>652</v>
      </c>
      <c r="B3" s="401"/>
      <c r="C3" s="401"/>
      <c r="D3" s="401"/>
      <c r="E3" s="401"/>
      <c r="F3" s="401"/>
      <c r="G3" s="401"/>
      <c r="H3" s="401"/>
      <c r="I3" s="401"/>
    </row>
    <row r="4" spans="1:9" ht="76.5" x14ac:dyDescent="0.2">
      <c r="A4" s="354" t="s">
        <v>682</v>
      </c>
    </row>
    <row r="5" spans="1:9" ht="51" x14ac:dyDescent="0.2">
      <c r="A5" s="271" t="s">
        <v>681</v>
      </c>
    </row>
    <row r="7" spans="1:9" ht="18.75" x14ac:dyDescent="0.2">
      <c r="A7" s="403" t="s">
        <v>203</v>
      </c>
      <c r="B7" s="403"/>
      <c r="C7" s="403"/>
      <c r="D7" s="403"/>
    </row>
    <row r="8" spans="1:9" x14ac:dyDescent="0.2">
      <c r="A8" s="246" t="s">
        <v>1</v>
      </c>
      <c r="B8" s="247"/>
      <c r="C8" s="247" t="s">
        <v>2</v>
      </c>
      <c r="D8" s="247" t="s">
        <v>3</v>
      </c>
    </row>
    <row r="9" spans="1:9" ht="19.5" customHeight="1" x14ac:dyDescent="0.2">
      <c r="A9" s="248" t="s">
        <v>204</v>
      </c>
      <c r="B9" s="248"/>
      <c r="C9" s="350">
        <f>'BJ 53 Elektromos Munkanem össz'!C3</f>
        <v>0</v>
      </c>
      <c r="D9" s="350">
        <f>'BJ 53 Elektromos Munkanem össz'!D3</f>
        <v>0</v>
      </c>
    </row>
    <row r="10" spans="1:9" ht="17.25" customHeight="1" x14ac:dyDescent="0.2">
      <c r="A10" s="250" t="s">
        <v>205</v>
      </c>
      <c r="B10" s="251">
        <v>0</v>
      </c>
      <c r="C10" s="428">
        <v>0</v>
      </c>
      <c r="D10" s="428">
        <f>ROUND(D9*B10,0)</f>
        <v>0</v>
      </c>
    </row>
    <row r="11" spans="1:9" ht="15.75" customHeight="1" x14ac:dyDescent="0.2">
      <c r="A11" s="248" t="s">
        <v>206</v>
      </c>
      <c r="B11" s="248"/>
      <c r="C11" s="384">
        <f>ROUND(C10+C9,0)</f>
        <v>0</v>
      </c>
      <c r="D11" s="384">
        <f>ROUND(D10+D9,0)</f>
        <v>0</v>
      </c>
    </row>
    <row r="12" spans="1:9" ht="16.5" customHeight="1" x14ac:dyDescent="0.2">
      <c r="A12" s="248" t="s">
        <v>207</v>
      </c>
      <c r="B12" s="248"/>
      <c r="C12" s="384">
        <f>ROUND(C11,0)</f>
        <v>0</v>
      </c>
      <c r="D12" s="384">
        <v>0</v>
      </c>
    </row>
    <row r="13" spans="1:9" ht="16.5" customHeight="1" x14ac:dyDescent="0.2">
      <c r="A13" s="250" t="s">
        <v>208</v>
      </c>
      <c r="B13" s="251">
        <v>0</v>
      </c>
      <c r="C13" s="428">
        <f>ROUND(C12*B13,0)</f>
        <v>0</v>
      </c>
      <c r="D13" s="428">
        <v>0</v>
      </c>
    </row>
    <row r="14" spans="1:9" ht="18" customHeight="1" x14ac:dyDescent="0.2">
      <c r="A14" s="248" t="s">
        <v>209</v>
      </c>
      <c r="B14" s="248"/>
      <c r="C14" s="384">
        <f>ROUND(C13+C12,0)</f>
        <v>0</v>
      </c>
      <c r="D14" s="384">
        <v>0</v>
      </c>
    </row>
    <row r="15" spans="1:9" ht="16.5" customHeight="1" x14ac:dyDescent="0.2">
      <c r="A15" s="250" t="s">
        <v>210</v>
      </c>
      <c r="B15" s="251">
        <v>0</v>
      </c>
      <c r="C15" s="428">
        <f>ROUND(C14*B15,0)</f>
        <v>0</v>
      </c>
      <c r="D15" s="428">
        <v>0</v>
      </c>
    </row>
    <row r="16" spans="1:9" ht="17.25" customHeight="1" x14ac:dyDescent="0.2">
      <c r="A16" s="248" t="s">
        <v>211</v>
      </c>
      <c r="B16" s="248"/>
      <c r="C16" s="384">
        <v>0</v>
      </c>
      <c r="D16" s="384">
        <f>ROUND(D11,0)</f>
        <v>0</v>
      </c>
    </row>
    <row r="17" spans="1:4" ht="18.75" customHeight="1" x14ac:dyDescent="0.2">
      <c r="A17" s="250" t="s">
        <v>212</v>
      </c>
      <c r="B17" s="251">
        <v>0</v>
      </c>
      <c r="C17" s="428">
        <v>0</v>
      </c>
      <c r="D17" s="428">
        <f>ROUND(D16*B17,0)</f>
        <v>0</v>
      </c>
    </row>
    <row r="18" spans="1:4" ht="18" customHeight="1" x14ac:dyDescent="0.2">
      <c r="A18" s="248" t="s">
        <v>213</v>
      </c>
      <c r="B18" s="248"/>
      <c r="C18" s="429">
        <f>ROUND(C15+C14+D16+D17,0)</f>
        <v>0</v>
      </c>
      <c r="D18" s="429"/>
    </row>
    <row r="19" spans="1:4" ht="17.25" customHeight="1" x14ac:dyDescent="0.2">
      <c r="A19" s="250" t="s">
        <v>214</v>
      </c>
      <c r="B19" s="251">
        <v>0.05</v>
      </c>
      <c r="C19" s="430">
        <f>ROUND(C18*B19,0)</f>
        <v>0</v>
      </c>
      <c r="D19" s="430"/>
    </row>
    <row r="20" spans="1:4" ht="21.75" customHeight="1" x14ac:dyDescent="0.2">
      <c r="A20" s="248" t="s">
        <v>215</v>
      </c>
      <c r="B20" s="248"/>
      <c r="C20" s="431"/>
      <c r="D20" s="431"/>
    </row>
    <row r="21" spans="1:4" ht="18" customHeight="1" x14ac:dyDescent="0.2">
      <c r="A21" s="248" t="s">
        <v>216</v>
      </c>
      <c r="B21" s="248"/>
      <c r="C21" s="429">
        <f>ROUND(C20+C18+C19+D20,0)</f>
        <v>0</v>
      </c>
      <c r="D21" s="429"/>
    </row>
    <row r="22" spans="1:4" x14ac:dyDescent="0.2">
      <c r="A22" s="250" t="s">
        <v>217</v>
      </c>
      <c r="B22" s="251">
        <v>0.27</v>
      </c>
      <c r="C22" s="429">
        <f>ROUND(C21*B22,0)</f>
        <v>0</v>
      </c>
      <c r="D22" s="429"/>
    </row>
    <row r="23" spans="1:4" ht="19.5" customHeight="1" x14ac:dyDescent="0.2">
      <c r="A23" s="249" t="s">
        <v>218</v>
      </c>
      <c r="B23" s="249"/>
      <c r="C23" s="432">
        <f>ROUND(C22+C21,0)</f>
        <v>0</v>
      </c>
      <c r="D23" s="432"/>
    </row>
    <row r="24" spans="1:4" x14ac:dyDescent="0.2">
      <c r="C24" s="370"/>
      <c r="D24" s="370"/>
    </row>
    <row r="26" spans="1:4" x14ac:dyDescent="0.2">
      <c r="C26" t="s">
        <v>683</v>
      </c>
      <c r="D26" s="356">
        <v>43032</v>
      </c>
    </row>
  </sheetData>
  <mergeCells count="9">
    <mergeCell ref="A1:I1"/>
    <mergeCell ref="A2:I2"/>
    <mergeCell ref="A3:I3"/>
    <mergeCell ref="A7:D7"/>
    <mergeCell ref="C23:D23"/>
    <mergeCell ref="C22:D22"/>
    <mergeCell ref="C21:D21"/>
    <mergeCell ref="C19:D19"/>
    <mergeCell ref="C18:D18"/>
  </mergeCells>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
  <sheetViews>
    <sheetView workbookViewId="0">
      <selection activeCell="M25" sqref="M25"/>
    </sheetView>
  </sheetViews>
  <sheetFormatPr defaultRowHeight="12.75" x14ac:dyDescent="0.2"/>
  <cols>
    <col min="2" max="2" width="42.140625" customWidth="1"/>
    <col min="3" max="3" width="15.28515625" customWidth="1"/>
    <col min="4" max="4" width="12.85546875" customWidth="1"/>
  </cols>
  <sheetData>
    <row r="1" spans="1:4" x14ac:dyDescent="0.2">
      <c r="A1" s="343" t="s">
        <v>0</v>
      </c>
      <c r="B1" s="343" t="s">
        <v>1</v>
      </c>
      <c r="C1" s="344" t="s">
        <v>2</v>
      </c>
      <c r="D1" s="344" t="s">
        <v>3</v>
      </c>
    </row>
    <row r="2" spans="1:4" ht="17.25" customHeight="1" x14ac:dyDescent="0.2">
      <c r="A2" s="345" t="s">
        <v>641</v>
      </c>
      <c r="B2" s="345" t="s">
        <v>642</v>
      </c>
      <c r="C2" s="351">
        <f>'BJ 53 Elektromos '!J32</f>
        <v>0</v>
      </c>
      <c r="D2" s="351">
        <f>'BJ 53 Elektromos '!K32</f>
        <v>0</v>
      </c>
    </row>
    <row r="3" spans="1:4" ht="18.75" customHeight="1" x14ac:dyDescent="0.2">
      <c r="A3" s="348"/>
      <c r="B3" s="348" t="s">
        <v>202</v>
      </c>
      <c r="C3" s="352">
        <f>SUM(C2)</f>
        <v>0</v>
      </c>
      <c r="D3" s="352">
        <f>SUM(D2)</f>
        <v>0</v>
      </c>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2"/>
  <sheetViews>
    <sheetView workbookViewId="0">
      <selection activeCell="N16" sqref="N16"/>
    </sheetView>
  </sheetViews>
  <sheetFormatPr defaultRowHeight="12.75" x14ac:dyDescent="0.2"/>
  <cols>
    <col min="3" max="3" width="53.28515625" customWidth="1"/>
    <col min="7" max="8" width="9.140625" style="377"/>
    <col min="9" max="9" width="11.7109375" style="377" customWidth="1"/>
    <col min="10" max="10" width="11.28515625" style="377" customWidth="1"/>
    <col min="11" max="11" width="14.42578125" style="377" customWidth="1"/>
    <col min="12" max="12" width="11.140625" customWidth="1"/>
  </cols>
  <sheetData>
    <row r="1" spans="1:13" ht="38.25" x14ac:dyDescent="0.2">
      <c r="A1" s="343" t="s">
        <v>0</v>
      </c>
      <c r="B1" s="343" t="s">
        <v>6</v>
      </c>
      <c r="C1" s="343" t="s">
        <v>7</v>
      </c>
      <c r="D1" s="344" t="s">
        <v>8</v>
      </c>
      <c r="E1" s="344" t="s">
        <v>9</v>
      </c>
      <c r="F1" s="344" t="s">
        <v>10</v>
      </c>
      <c r="G1" s="349" t="s">
        <v>656</v>
      </c>
      <c r="H1" s="349" t="s">
        <v>657</v>
      </c>
      <c r="I1" s="349" t="s">
        <v>658</v>
      </c>
      <c r="J1" s="349" t="s">
        <v>13</v>
      </c>
      <c r="K1" s="349" t="s">
        <v>14</v>
      </c>
      <c r="L1" s="344" t="s">
        <v>15</v>
      </c>
      <c r="M1" s="344" t="s">
        <v>16</v>
      </c>
    </row>
    <row r="2" spans="1:13" ht="30" customHeight="1" x14ac:dyDescent="0.2">
      <c r="A2" s="345">
        <v>1</v>
      </c>
      <c r="B2" s="346" t="s">
        <v>595</v>
      </c>
      <c r="C2" s="345" t="s">
        <v>596</v>
      </c>
      <c r="D2" s="346">
        <v>1</v>
      </c>
      <c r="E2" s="345" t="s">
        <v>597</v>
      </c>
      <c r="F2" s="345">
        <v>20</v>
      </c>
      <c r="G2" s="351">
        <v>0</v>
      </c>
      <c r="H2" s="351">
        <v>0</v>
      </c>
      <c r="I2" s="351">
        <v>0</v>
      </c>
      <c r="J2" s="350">
        <f t="shared" ref="J2:J31" si="0">ROUND(G2*D2,0)</f>
        <v>0</v>
      </c>
      <c r="K2" s="350">
        <f t="shared" ref="K2:K31" si="1">ROUND((H2+I2)*D2,0)</f>
        <v>0</v>
      </c>
      <c r="L2" s="347"/>
      <c r="M2" s="347"/>
    </row>
    <row r="3" spans="1:13" ht="43.5" customHeight="1" x14ac:dyDescent="0.2">
      <c r="A3" s="345">
        <v>2</v>
      </c>
      <c r="B3" s="346" t="s">
        <v>598</v>
      </c>
      <c r="C3" s="345" t="s">
        <v>599</v>
      </c>
      <c r="D3" s="346">
        <v>1</v>
      </c>
      <c r="E3" s="345" t="s">
        <v>597</v>
      </c>
      <c r="F3" s="345">
        <v>14</v>
      </c>
      <c r="G3" s="351">
        <v>0</v>
      </c>
      <c r="H3" s="351">
        <v>0</v>
      </c>
      <c r="I3" s="351">
        <v>0</v>
      </c>
      <c r="J3" s="350">
        <f t="shared" si="0"/>
        <v>0</v>
      </c>
      <c r="K3" s="350">
        <f t="shared" si="1"/>
        <v>0</v>
      </c>
      <c r="L3" s="347"/>
      <c r="M3" s="347"/>
    </row>
    <row r="4" spans="1:13" ht="41.25" customHeight="1" x14ac:dyDescent="0.2">
      <c r="A4" s="345">
        <v>3</v>
      </c>
      <c r="B4" s="346" t="s">
        <v>600</v>
      </c>
      <c r="C4" s="345" t="s">
        <v>601</v>
      </c>
      <c r="D4" s="346">
        <v>1</v>
      </c>
      <c r="E4" s="345" t="s">
        <v>597</v>
      </c>
      <c r="F4" s="345">
        <v>2.73</v>
      </c>
      <c r="G4" s="351">
        <v>0</v>
      </c>
      <c r="H4" s="351">
        <v>0</v>
      </c>
      <c r="I4" s="351">
        <v>0</v>
      </c>
      <c r="J4" s="350">
        <f t="shared" si="0"/>
        <v>0</v>
      </c>
      <c r="K4" s="350">
        <f t="shared" si="1"/>
        <v>0</v>
      </c>
      <c r="L4" s="347"/>
      <c r="M4" s="347"/>
    </row>
    <row r="5" spans="1:13" ht="39" customHeight="1" x14ac:dyDescent="0.2">
      <c r="A5" s="345">
        <v>4</v>
      </c>
      <c r="B5" s="346" t="s">
        <v>602</v>
      </c>
      <c r="C5" s="345" t="s">
        <v>603</v>
      </c>
      <c r="D5" s="346">
        <v>1</v>
      </c>
      <c r="E5" s="345" t="s">
        <v>66</v>
      </c>
      <c r="F5" s="345">
        <v>10.33</v>
      </c>
      <c r="G5" s="351">
        <v>0</v>
      </c>
      <c r="H5" s="351">
        <v>0</v>
      </c>
      <c r="I5" s="351">
        <v>0</v>
      </c>
      <c r="J5" s="350">
        <f t="shared" si="0"/>
        <v>0</v>
      </c>
      <c r="K5" s="350">
        <f t="shared" si="1"/>
        <v>0</v>
      </c>
      <c r="L5" s="347"/>
      <c r="M5" s="347"/>
    </row>
    <row r="6" spans="1:13" ht="43.5" customHeight="1" x14ac:dyDescent="0.2">
      <c r="A6" s="345">
        <v>5</v>
      </c>
      <c r="B6" s="346" t="s">
        <v>604</v>
      </c>
      <c r="C6" s="345" t="s">
        <v>605</v>
      </c>
      <c r="D6" s="346">
        <v>1</v>
      </c>
      <c r="E6" s="345" t="s">
        <v>66</v>
      </c>
      <c r="F6" s="345">
        <v>2.73</v>
      </c>
      <c r="G6" s="351">
        <v>0</v>
      </c>
      <c r="H6" s="351">
        <v>0</v>
      </c>
      <c r="I6" s="351">
        <v>0</v>
      </c>
      <c r="J6" s="350">
        <f t="shared" si="0"/>
        <v>0</v>
      </c>
      <c r="K6" s="350">
        <f t="shared" si="1"/>
        <v>0</v>
      </c>
      <c r="L6" s="347"/>
      <c r="M6" s="347"/>
    </row>
    <row r="7" spans="1:13" ht="39" customHeight="1" x14ac:dyDescent="0.2">
      <c r="A7" s="345">
        <v>6</v>
      </c>
      <c r="B7" s="346" t="s">
        <v>606</v>
      </c>
      <c r="C7" s="345" t="s">
        <v>607</v>
      </c>
      <c r="D7" s="346">
        <v>24</v>
      </c>
      <c r="E7" s="345" t="s">
        <v>19</v>
      </c>
      <c r="F7" s="345">
        <v>0.08</v>
      </c>
      <c r="G7" s="351">
        <v>0</v>
      </c>
      <c r="H7" s="351">
        <v>0</v>
      </c>
      <c r="I7" s="351">
        <v>0</v>
      </c>
      <c r="J7" s="350">
        <f t="shared" si="0"/>
        <v>0</v>
      </c>
      <c r="K7" s="350">
        <f t="shared" si="1"/>
        <v>0</v>
      </c>
      <c r="L7" s="347"/>
      <c r="M7" s="347"/>
    </row>
    <row r="8" spans="1:13" ht="40.5" customHeight="1" x14ac:dyDescent="0.2">
      <c r="A8" s="345">
        <v>7</v>
      </c>
      <c r="B8" s="346" t="s">
        <v>608</v>
      </c>
      <c r="C8" s="345" t="s">
        <v>609</v>
      </c>
      <c r="D8" s="346">
        <v>160</v>
      </c>
      <c r="E8" s="345" t="s">
        <v>66</v>
      </c>
      <c r="F8" s="345">
        <v>0.04</v>
      </c>
      <c r="G8" s="351">
        <v>0</v>
      </c>
      <c r="H8" s="351">
        <v>0</v>
      </c>
      <c r="I8" s="351">
        <v>0</v>
      </c>
      <c r="J8" s="350">
        <f t="shared" si="0"/>
        <v>0</v>
      </c>
      <c r="K8" s="350">
        <f t="shared" si="1"/>
        <v>0</v>
      </c>
      <c r="L8" s="347"/>
      <c r="M8" s="347"/>
    </row>
    <row r="9" spans="1:13" ht="41.25" customHeight="1" x14ac:dyDescent="0.2">
      <c r="A9" s="345">
        <v>8</v>
      </c>
      <c r="B9" s="346" t="s">
        <v>610</v>
      </c>
      <c r="C9" s="345" t="s">
        <v>611</v>
      </c>
      <c r="D9" s="346">
        <v>2</v>
      </c>
      <c r="E9" s="345" t="s">
        <v>66</v>
      </c>
      <c r="F9" s="345">
        <v>1.73</v>
      </c>
      <c r="G9" s="351">
        <v>0</v>
      </c>
      <c r="H9" s="351">
        <v>0</v>
      </c>
      <c r="I9" s="351">
        <v>0</v>
      </c>
      <c r="J9" s="350">
        <f t="shared" si="0"/>
        <v>0</v>
      </c>
      <c r="K9" s="350">
        <f t="shared" si="1"/>
        <v>0</v>
      </c>
      <c r="L9" s="347"/>
      <c r="M9" s="347"/>
    </row>
    <row r="10" spans="1:13" ht="18.75" customHeight="1" x14ac:dyDescent="0.2">
      <c r="A10" s="345">
        <v>9</v>
      </c>
      <c r="B10" s="346" t="s">
        <v>612</v>
      </c>
      <c r="C10" s="345" t="s">
        <v>613</v>
      </c>
      <c r="D10" s="346">
        <v>24</v>
      </c>
      <c r="E10" s="345" t="s">
        <v>66</v>
      </c>
      <c r="F10" s="345">
        <v>0.63</v>
      </c>
      <c r="G10" s="351">
        <v>0</v>
      </c>
      <c r="H10" s="351">
        <v>0</v>
      </c>
      <c r="I10" s="351">
        <v>0</v>
      </c>
      <c r="J10" s="350">
        <f t="shared" si="0"/>
        <v>0</v>
      </c>
      <c r="K10" s="350">
        <f t="shared" si="1"/>
        <v>0</v>
      </c>
      <c r="L10" s="347"/>
      <c r="M10" s="347"/>
    </row>
    <row r="11" spans="1:13" ht="39" hidden="1" customHeight="1" x14ac:dyDescent="0.2">
      <c r="A11" s="345">
        <v>10</v>
      </c>
      <c r="B11" s="346" t="s">
        <v>614</v>
      </c>
      <c r="C11" s="345" t="s">
        <v>615</v>
      </c>
      <c r="D11" s="346">
        <v>1</v>
      </c>
      <c r="E11" s="345" t="s">
        <v>597</v>
      </c>
      <c r="F11" s="345">
        <v>62.66</v>
      </c>
      <c r="G11" s="351">
        <v>0</v>
      </c>
      <c r="H11" s="351">
        <v>0</v>
      </c>
      <c r="I11" s="351">
        <v>0</v>
      </c>
      <c r="J11" s="350">
        <f t="shared" si="0"/>
        <v>0</v>
      </c>
      <c r="K11" s="350">
        <f t="shared" si="1"/>
        <v>0</v>
      </c>
      <c r="L11" s="347"/>
      <c r="M11" s="347"/>
    </row>
    <row r="12" spans="1:13" ht="69.75" hidden="1" customHeight="1" x14ac:dyDescent="0.2">
      <c r="A12" s="345">
        <v>11</v>
      </c>
      <c r="B12" s="346" t="s">
        <v>616</v>
      </c>
      <c r="C12" s="345" t="s">
        <v>617</v>
      </c>
      <c r="D12" s="346">
        <v>24</v>
      </c>
      <c r="E12" s="345" t="s">
        <v>19</v>
      </c>
      <c r="F12" s="345">
        <v>0.14000000000000001</v>
      </c>
      <c r="G12" s="351">
        <v>0</v>
      </c>
      <c r="H12" s="351">
        <v>0</v>
      </c>
      <c r="I12" s="351">
        <v>0</v>
      </c>
      <c r="J12" s="350">
        <f t="shared" si="0"/>
        <v>0</v>
      </c>
      <c r="K12" s="350">
        <f t="shared" si="1"/>
        <v>0</v>
      </c>
      <c r="L12" s="347"/>
      <c r="M12" s="347"/>
    </row>
    <row r="13" spans="1:13" ht="68.25" hidden="1" customHeight="1" x14ac:dyDescent="0.2">
      <c r="A13" s="345">
        <v>12</v>
      </c>
      <c r="B13" s="346" t="s">
        <v>616</v>
      </c>
      <c r="C13" s="345" t="s">
        <v>618</v>
      </c>
      <c r="D13" s="346">
        <v>140</v>
      </c>
      <c r="E13" s="345" t="s">
        <v>19</v>
      </c>
      <c r="F13" s="345">
        <v>0.09</v>
      </c>
      <c r="G13" s="351">
        <v>0</v>
      </c>
      <c r="H13" s="351">
        <v>0</v>
      </c>
      <c r="I13" s="351">
        <v>0</v>
      </c>
      <c r="J13" s="350">
        <f t="shared" si="0"/>
        <v>0</v>
      </c>
      <c r="K13" s="350">
        <f t="shared" si="1"/>
        <v>0</v>
      </c>
      <c r="L13" s="347"/>
      <c r="M13" s="347"/>
    </row>
    <row r="14" spans="1:13" ht="67.5" hidden="1" customHeight="1" x14ac:dyDescent="0.2">
      <c r="A14" s="345">
        <v>13</v>
      </c>
      <c r="B14" s="346" t="s">
        <v>616</v>
      </c>
      <c r="C14" s="345" t="s">
        <v>619</v>
      </c>
      <c r="D14" s="346">
        <v>560</v>
      </c>
      <c r="E14" s="345" t="s">
        <v>19</v>
      </c>
      <c r="F14" s="345">
        <v>0.05</v>
      </c>
      <c r="G14" s="351">
        <v>0</v>
      </c>
      <c r="H14" s="351">
        <v>0</v>
      </c>
      <c r="I14" s="351">
        <v>0</v>
      </c>
      <c r="J14" s="350">
        <f t="shared" si="0"/>
        <v>0</v>
      </c>
      <c r="K14" s="350">
        <f t="shared" si="1"/>
        <v>0</v>
      </c>
      <c r="L14" s="347"/>
      <c r="M14" s="347"/>
    </row>
    <row r="15" spans="1:13" ht="63.75" hidden="1" x14ac:dyDescent="0.2">
      <c r="A15" s="345">
        <v>14</v>
      </c>
      <c r="B15" s="346" t="s">
        <v>616</v>
      </c>
      <c r="C15" s="345" t="s">
        <v>620</v>
      </c>
      <c r="D15" s="346">
        <v>420</v>
      </c>
      <c r="E15" s="345" t="s">
        <v>19</v>
      </c>
      <c r="F15" s="345">
        <v>0.05</v>
      </c>
      <c r="G15" s="351">
        <v>0</v>
      </c>
      <c r="H15" s="351">
        <v>0</v>
      </c>
      <c r="I15" s="351">
        <v>0</v>
      </c>
      <c r="J15" s="350">
        <f t="shared" si="0"/>
        <v>0</v>
      </c>
      <c r="K15" s="350">
        <f t="shared" si="1"/>
        <v>0</v>
      </c>
      <c r="L15" s="347"/>
      <c r="M15" s="347"/>
    </row>
    <row r="16" spans="1:13" ht="63.75" x14ac:dyDescent="0.2">
      <c r="A16" s="345">
        <v>15</v>
      </c>
      <c r="B16" s="346" t="s">
        <v>616</v>
      </c>
      <c r="C16" s="345" t="s">
        <v>621</v>
      </c>
      <c r="D16" s="346">
        <v>760</v>
      </c>
      <c r="E16" s="345" t="s">
        <v>19</v>
      </c>
      <c r="F16" s="345">
        <v>0.04</v>
      </c>
      <c r="G16" s="351">
        <v>0</v>
      </c>
      <c r="H16" s="351">
        <v>0</v>
      </c>
      <c r="I16" s="351">
        <v>0</v>
      </c>
      <c r="J16" s="350">
        <f t="shared" si="0"/>
        <v>0</v>
      </c>
      <c r="K16" s="350">
        <f t="shared" si="1"/>
        <v>0</v>
      </c>
      <c r="L16" s="347"/>
      <c r="M16" s="347"/>
    </row>
    <row r="17" spans="1:13" ht="69.75" customHeight="1" x14ac:dyDescent="0.2">
      <c r="A17" s="345">
        <v>16</v>
      </c>
      <c r="B17" s="346" t="s">
        <v>616</v>
      </c>
      <c r="C17" s="345" t="s">
        <v>622</v>
      </c>
      <c r="D17" s="346">
        <v>310</v>
      </c>
      <c r="E17" s="345" t="s">
        <v>19</v>
      </c>
      <c r="F17" s="345">
        <v>0.04</v>
      </c>
      <c r="G17" s="351">
        <v>0</v>
      </c>
      <c r="H17" s="351">
        <v>0</v>
      </c>
      <c r="I17" s="351">
        <v>0</v>
      </c>
      <c r="J17" s="350">
        <f t="shared" si="0"/>
        <v>0</v>
      </c>
      <c r="K17" s="350">
        <f t="shared" si="1"/>
        <v>0</v>
      </c>
      <c r="L17" s="347"/>
      <c r="M17" s="347"/>
    </row>
    <row r="18" spans="1:13" ht="42" customHeight="1" x14ac:dyDescent="0.2">
      <c r="A18" s="345">
        <v>17</v>
      </c>
      <c r="B18" s="346" t="s">
        <v>623</v>
      </c>
      <c r="C18" s="345" t="s">
        <v>624</v>
      </c>
      <c r="D18" s="346">
        <v>610</v>
      </c>
      <c r="E18" s="345" t="s">
        <v>19</v>
      </c>
      <c r="F18" s="345">
        <v>0.02</v>
      </c>
      <c r="G18" s="351">
        <v>0</v>
      </c>
      <c r="H18" s="351">
        <v>0</v>
      </c>
      <c r="I18" s="351">
        <v>0</v>
      </c>
      <c r="J18" s="350">
        <f t="shared" si="0"/>
        <v>0</v>
      </c>
      <c r="K18" s="350">
        <f t="shared" si="1"/>
        <v>0</v>
      </c>
      <c r="L18" s="347"/>
      <c r="M18" s="347"/>
    </row>
    <row r="19" spans="1:13" ht="42" customHeight="1" x14ac:dyDescent="0.2">
      <c r="A19" s="345">
        <v>18</v>
      </c>
      <c r="B19" s="346" t="s">
        <v>623</v>
      </c>
      <c r="C19" s="345" t="s">
        <v>625</v>
      </c>
      <c r="D19" s="346">
        <v>260</v>
      </c>
      <c r="E19" s="345" t="s">
        <v>19</v>
      </c>
      <c r="F19" s="345">
        <v>0.03</v>
      </c>
      <c r="G19" s="351">
        <v>0</v>
      </c>
      <c r="H19" s="351">
        <v>0</v>
      </c>
      <c r="I19" s="351">
        <v>0</v>
      </c>
      <c r="J19" s="350">
        <f t="shared" si="0"/>
        <v>0</v>
      </c>
      <c r="K19" s="350">
        <f t="shared" si="1"/>
        <v>0</v>
      </c>
      <c r="L19" s="347"/>
      <c r="M19" s="347"/>
    </row>
    <row r="20" spans="1:13" ht="42" customHeight="1" x14ac:dyDescent="0.2">
      <c r="A20" s="345">
        <v>19</v>
      </c>
      <c r="B20" s="346" t="s">
        <v>626</v>
      </c>
      <c r="C20" s="345" t="s">
        <v>627</v>
      </c>
      <c r="D20" s="346">
        <v>60</v>
      </c>
      <c r="E20" s="345" t="s">
        <v>19</v>
      </c>
      <c r="F20" s="345">
        <v>0.6</v>
      </c>
      <c r="G20" s="351">
        <v>0</v>
      </c>
      <c r="H20" s="351">
        <v>0</v>
      </c>
      <c r="I20" s="351">
        <v>0</v>
      </c>
      <c r="J20" s="350">
        <f t="shared" si="0"/>
        <v>0</v>
      </c>
      <c r="K20" s="350">
        <f t="shared" si="1"/>
        <v>0</v>
      </c>
      <c r="L20" s="347"/>
      <c r="M20" s="347"/>
    </row>
    <row r="21" spans="1:13" ht="39" customHeight="1" x14ac:dyDescent="0.2">
      <c r="A21" s="345">
        <v>20</v>
      </c>
      <c r="B21" s="346" t="s">
        <v>628</v>
      </c>
      <c r="C21" s="345" t="s">
        <v>629</v>
      </c>
      <c r="D21" s="346">
        <v>14</v>
      </c>
      <c r="E21" s="345" t="s">
        <v>66</v>
      </c>
      <c r="F21" s="345">
        <v>1.2</v>
      </c>
      <c r="G21" s="351">
        <v>0</v>
      </c>
      <c r="H21" s="351">
        <v>0</v>
      </c>
      <c r="I21" s="351">
        <v>0</v>
      </c>
      <c r="J21" s="350">
        <f t="shared" si="0"/>
        <v>0</v>
      </c>
      <c r="K21" s="350">
        <f t="shared" si="1"/>
        <v>0</v>
      </c>
      <c r="L21" s="347"/>
      <c r="M21" s="347"/>
    </row>
    <row r="22" spans="1:13" ht="39" customHeight="1" x14ac:dyDescent="0.2">
      <c r="A22" s="345">
        <v>21</v>
      </c>
      <c r="B22" s="346" t="s">
        <v>628</v>
      </c>
      <c r="C22" s="345" t="s">
        <v>630</v>
      </c>
      <c r="D22" s="346">
        <v>2</v>
      </c>
      <c r="E22" s="345" t="s">
        <v>66</v>
      </c>
      <c r="F22" s="345">
        <v>0.77</v>
      </c>
      <c r="G22" s="351">
        <v>0</v>
      </c>
      <c r="H22" s="351">
        <v>0</v>
      </c>
      <c r="I22" s="351">
        <v>0</v>
      </c>
      <c r="J22" s="350">
        <f t="shared" si="0"/>
        <v>0</v>
      </c>
      <c r="K22" s="350">
        <f t="shared" si="1"/>
        <v>0</v>
      </c>
      <c r="L22" s="347"/>
      <c r="M22" s="347"/>
    </row>
    <row r="23" spans="1:13" ht="40.5" customHeight="1" x14ac:dyDescent="0.2">
      <c r="A23" s="345">
        <v>22</v>
      </c>
      <c r="B23" s="346" t="s">
        <v>628</v>
      </c>
      <c r="C23" s="345" t="s">
        <v>631</v>
      </c>
      <c r="D23" s="346">
        <v>2</v>
      </c>
      <c r="E23" s="345" t="s">
        <v>66</v>
      </c>
      <c r="F23" s="345">
        <v>0.08</v>
      </c>
      <c r="G23" s="351">
        <v>0</v>
      </c>
      <c r="H23" s="351">
        <v>0</v>
      </c>
      <c r="I23" s="351">
        <v>0</v>
      </c>
      <c r="J23" s="350">
        <f t="shared" si="0"/>
        <v>0</v>
      </c>
      <c r="K23" s="350">
        <f t="shared" si="1"/>
        <v>0</v>
      </c>
      <c r="L23" s="347"/>
      <c r="M23" s="347"/>
    </row>
    <row r="24" spans="1:13" ht="39" customHeight="1" x14ac:dyDescent="0.2">
      <c r="A24" s="345">
        <v>23</v>
      </c>
      <c r="B24" s="346" t="s">
        <v>628</v>
      </c>
      <c r="C24" s="345" t="s">
        <v>632</v>
      </c>
      <c r="D24" s="346">
        <v>2</v>
      </c>
      <c r="E24" s="345" t="s">
        <v>66</v>
      </c>
      <c r="F24" s="345">
        <v>0.08</v>
      </c>
      <c r="G24" s="351">
        <v>0</v>
      </c>
      <c r="H24" s="351">
        <v>0</v>
      </c>
      <c r="I24" s="351">
        <v>0</v>
      </c>
      <c r="J24" s="350">
        <f t="shared" si="0"/>
        <v>0</v>
      </c>
      <c r="K24" s="350">
        <f t="shared" si="1"/>
        <v>0</v>
      </c>
      <c r="L24" s="347"/>
      <c r="M24" s="347"/>
    </row>
    <row r="25" spans="1:13" ht="40.5" customHeight="1" x14ac:dyDescent="0.2">
      <c r="A25" s="345">
        <v>24</v>
      </c>
      <c r="B25" s="346" t="s">
        <v>628</v>
      </c>
      <c r="C25" s="345" t="s">
        <v>633</v>
      </c>
      <c r="D25" s="346">
        <v>8</v>
      </c>
      <c r="E25" s="345" t="s">
        <v>66</v>
      </c>
      <c r="F25" s="345">
        <v>0.08</v>
      </c>
      <c r="G25" s="351">
        <v>0</v>
      </c>
      <c r="H25" s="351">
        <v>0</v>
      </c>
      <c r="I25" s="351">
        <v>0</v>
      </c>
      <c r="J25" s="350">
        <f t="shared" si="0"/>
        <v>0</v>
      </c>
      <c r="K25" s="350">
        <f t="shared" si="1"/>
        <v>0</v>
      </c>
      <c r="L25" s="347"/>
      <c r="M25" s="347"/>
    </row>
    <row r="26" spans="1:13" ht="40.5" customHeight="1" x14ac:dyDescent="0.2">
      <c r="A26" s="345">
        <v>25</v>
      </c>
      <c r="B26" s="346" t="s">
        <v>628</v>
      </c>
      <c r="C26" s="345" t="s">
        <v>634</v>
      </c>
      <c r="D26" s="346">
        <v>20</v>
      </c>
      <c r="E26" s="345" t="s">
        <v>66</v>
      </c>
      <c r="F26" s="345">
        <v>0.31</v>
      </c>
      <c r="G26" s="351">
        <v>0</v>
      </c>
      <c r="H26" s="351">
        <v>0</v>
      </c>
      <c r="I26" s="351">
        <v>0</v>
      </c>
      <c r="J26" s="350">
        <f t="shared" si="0"/>
        <v>0</v>
      </c>
      <c r="K26" s="350">
        <f t="shared" si="1"/>
        <v>0</v>
      </c>
      <c r="L26" s="347"/>
      <c r="M26" s="347"/>
    </row>
    <row r="27" spans="1:13" ht="39" customHeight="1" x14ac:dyDescent="0.2">
      <c r="A27" s="345">
        <v>26</v>
      </c>
      <c r="B27" s="346" t="s">
        <v>628</v>
      </c>
      <c r="C27" s="345" t="s">
        <v>635</v>
      </c>
      <c r="D27" s="346">
        <v>1</v>
      </c>
      <c r="E27" s="345" t="s">
        <v>66</v>
      </c>
      <c r="F27" s="345">
        <v>0.4</v>
      </c>
      <c r="G27" s="351">
        <v>0</v>
      </c>
      <c r="H27" s="351">
        <v>0</v>
      </c>
      <c r="I27" s="351">
        <v>0</v>
      </c>
      <c r="J27" s="350">
        <f t="shared" si="0"/>
        <v>0</v>
      </c>
      <c r="K27" s="350">
        <f t="shared" si="1"/>
        <v>0</v>
      </c>
      <c r="L27" s="347"/>
      <c r="M27" s="347"/>
    </row>
    <row r="28" spans="1:13" ht="39.75" customHeight="1" x14ac:dyDescent="0.2">
      <c r="A28" s="345">
        <v>27</v>
      </c>
      <c r="B28" s="346" t="s">
        <v>628</v>
      </c>
      <c r="C28" s="345" t="s">
        <v>636</v>
      </c>
      <c r="D28" s="346">
        <v>11</v>
      </c>
      <c r="E28" s="345" t="s">
        <v>66</v>
      </c>
      <c r="F28" s="345">
        <v>0.4</v>
      </c>
      <c r="G28" s="351">
        <v>0</v>
      </c>
      <c r="H28" s="351">
        <v>0</v>
      </c>
      <c r="I28" s="351">
        <v>0</v>
      </c>
      <c r="J28" s="350">
        <f t="shared" si="0"/>
        <v>0</v>
      </c>
      <c r="K28" s="350">
        <f t="shared" si="1"/>
        <v>0</v>
      </c>
      <c r="L28" s="347"/>
      <c r="M28" s="347"/>
    </row>
    <row r="29" spans="1:13" ht="39.75" customHeight="1" x14ac:dyDescent="0.2">
      <c r="A29" s="345">
        <v>28</v>
      </c>
      <c r="B29" s="346" t="s">
        <v>637</v>
      </c>
      <c r="C29" s="345" t="s">
        <v>638</v>
      </c>
      <c r="D29" s="346">
        <v>1</v>
      </c>
      <c r="E29" s="345" t="s">
        <v>597</v>
      </c>
      <c r="F29" s="345">
        <v>12</v>
      </c>
      <c r="G29" s="351">
        <v>0</v>
      </c>
      <c r="H29" s="351">
        <v>0</v>
      </c>
      <c r="I29" s="351">
        <v>0</v>
      </c>
      <c r="J29" s="350">
        <f t="shared" si="0"/>
        <v>0</v>
      </c>
      <c r="K29" s="350">
        <f t="shared" si="1"/>
        <v>0</v>
      </c>
      <c r="L29" s="347"/>
      <c r="M29" s="347"/>
    </row>
    <row r="30" spans="1:13" ht="39.75" customHeight="1" x14ac:dyDescent="0.2">
      <c r="A30" s="345">
        <v>29</v>
      </c>
      <c r="B30" s="346" t="s">
        <v>637</v>
      </c>
      <c r="C30" s="345" t="s">
        <v>639</v>
      </c>
      <c r="D30" s="346">
        <v>22</v>
      </c>
      <c r="E30" s="345" t="s">
        <v>597</v>
      </c>
      <c r="F30" s="345">
        <v>3.13</v>
      </c>
      <c r="G30" s="351">
        <v>0</v>
      </c>
      <c r="H30" s="351">
        <v>0</v>
      </c>
      <c r="I30" s="351">
        <v>0</v>
      </c>
      <c r="J30" s="350">
        <f t="shared" si="0"/>
        <v>0</v>
      </c>
      <c r="K30" s="350">
        <f t="shared" si="1"/>
        <v>0</v>
      </c>
      <c r="L30" s="347"/>
      <c r="M30" s="347"/>
    </row>
    <row r="31" spans="1:13" ht="41.25" customHeight="1" x14ac:dyDescent="0.2">
      <c r="A31" s="345">
        <v>30</v>
      </c>
      <c r="B31" s="346" t="s">
        <v>637</v>
      </c>
      <c r="C31" s="345" t="s">
        <v>640</v>
      </c>
      <c r="D31" s="346">
        <v>1</v>
      </c>
      <c r="E31" s="345" t="s">
        <v>597</v>
      </c>
      <c r="F31" s="345">
        <v>21.33</v>
      </c>
      <c r="G31" s="351">
        <v>0</v>
      </c>
      <c r="H31" s="351">
        <v>0</v>
      </c>
      <c r="I31" s="351">
        <v>0</v>
      </c>
      <c r="J31" s="350">
        <f t="shared" si="0"/>
        <v>0</v>
      </c>
      <c r="K31" s="350">
        <f t="shared" si="1"/>
        <v>0</v>
      </c>
      <c r="L31" s="347"/>
      <c r="M31" s="347"/>
    </row>
    <row r="32" spans="1:13" ht="17.25" customHeight="1" x14ac:dyDescent="0.2">
      <c r="A32" s="348"/>
      <c r="B32" s="348"/>
      <c r="C32" s="348" t="s">
        <v>22</v>
      </c>
      <c r="D32" s="348"/>
      <c r="E32" s="348"/>
      <c r="F32" s="348"/>
      <c r="G32" s="352"/>
      <c r="H32" s="352"/>
      <c r="I32" s="352"/>
      <c r="J32" s="353">
        <f>ROUND(SUM(J2:J31),0)</f>
        <v>0</v>
      </c>
      <c r="K32" s="353">
        <f>ROUND(SUM(K2:K31),0)</f>
        <v>0</v>
      </c>
      <c r="L32" s="348"/>
      <c r="M32" s="348"/>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54"/>
  <sheetViews>
    <sheetView topLeftCell="A41" workbookViewId="0">
      <selection activeCell="G41" sqref="G1:J1048576"/>
    </sheetView>
  </sheetViews>
  <sheetFormatPr defaultRowHeight="12.75" x14ac:dyDescent="0.2"/>
  <cols>
    <col min="1" max="1" width="4.5703125" customWidth="1"/>
    <col min="2" max="2" width="9.7109375" customWidth="1"/>
    <col min="3" max="3" width="37" customWidth="1"/>
    <col min="4" max="4" width="7.7109375" customWidth="1"/>
    <col min="5" max="5" width="8.7109375" customWidth="1"/>
    <col min="6" max="6" width="9.7109375" customWidth="1"/>
    <col min="7" max="7" width="13" style="377" customWidth="1"/>
    <col min="8" max="8" width="9.7109375" style="377" customWidth="1"/>
    <col min="9" max="9" width="12.7109375" style="377" customWidth="1"/>
    <col min="10" max="10" width="11.85546875" style="377" customWidth="1"/>
    <col min="11" max="11" width="24.7109375" customWidth="1"/>
    <col min="12" max="12" width="16" customWidth="1"/>
  </cols>
  <sheetData>
    <row r="1" spans="1:12" ht="24.95" customHeight="1" x14ac:dyDescent="0.2">
      <c r="A1" s="1" t="s">
        <v>0</v>
      </c>
      <c r="B1" s="1" t="s">
        <v>6</v>
      </c>
      <c r="C1" s="1" t="s">
        <v>7</v>
      </c>
      <c r="D1" s="2" t="s">
        <v>8</v>
      </c>
      <c r="E1" s="2" t="s">
        <v>9</v>
      </c>
      <c r="F1" s="2" t="s">
        <v>10</v>
      </c>
      <c r="G1" s="372" t="s">
        <v>11</v>
      </c>
      <c r="H1" s="372" t="s">
        <v>12</v>
      </c>
      <c r="I1" s="372" t="s">
        <v>13</v>
      </c>
      <c r="J1" s="372" t="s">
        <v>14</v>
      </c>
      <c r="K1" s="2" t="s">
        <v>15</v>
      </c>
      <c r="L1" s="2" t="s">
        <v>16</v>
      </c>
    </row>
    <row r="2" spans="1:12" ht="357" x14ac:dyDescent="0.2">
      <c r="A2" s="3">
        <v>1</v>
      </c>
      <c r="B2" s="4" t="s">
        <v>64</v>
      </c>
      <c r="C2" s="3" t="s">
        <v>65</v>
      </c>
      <c r="D2" s="4">
        <v>1</v>
      </c>
      <c r="E2" s="3" t="s">
        <v>66</v>
      </c>
      <c r="F2" s="3">
        <v>97.14</v>
      </c>
      <c r="G2" s="373">
        <v>0</v>
      </c>
      <c r="H2" s="373">
        <v>0</v>
      </c>
      <c r="I2" s="374">
        <f t="shared" ref="I2:I33" si="0">ROUND(G2*D2,0)</f>
        <v>0</v>
      </c>
      <c r="J2" s="374">
        <f t="shared" ref="J2:J33" si="1">ROUND(H2*D2,0)</f>
        <v>0</v>
      </c>
      <c r="K2" s="5"/>
      <c r="L2" s="6"/>
    </row>
    <row r="3" spans="1:12" ht="63.75" x14ac:dyDescent="0.2">
      <c r="A3" s="3">
        <v>2</v>
      </c>
      <c r="B3" s="4" t="s">
        <v>67</v>
      </c>
      <c r="C3" s="3" t="s">
        <v>68</v>
      </c>
      <c r="D3" s="4">
        <v>2</v>
      </c>
      <c r="E3" s="3" t="s">
        <v>66</v>
      </c>
      <c r="F3" s="3">
        <v>10</v>
      </c>
      <c r="G3" s="373">
        <v>0</v>
      </c>
      <c r="H3" s="373">
        <v>0</v>
      </c>
      <c r="I3" s="374">
        <f t="shared" si="0"/>
        <v>0</v>
      </c>
      <c r="J3" s="374">
        <f t="shared" si="1"/>
        <v>0</v>
      </c>
      <c r="K3" s="5"/>
      <c r="L3" s="6"/>
    </row>
    <row r="4" spans="1:12" ht="76.5" x14ac:dyDescent="0.2">
      <c r="A4" s="3">
        <v>3</v>
      </c>
      <c r="B4" s="4" t="s">
        <v>69</v>
      </c>
      <c r="C4" s="3" t="s">
        <v>70</v>
      </c>
      <c r="D4" s="4">
        <v>1</v>
      </c>
      <c r="E4" s="3" t="s">
        <v>66</v>
      </c>
      <c r="F4" s="3">
        <v>4.0199999999999996</v>
      </c>
      <c r="G4" s="373">
        <v>0</v>
      </c>
      <c r="H4" s="373">
        <v>0</v>
      </c>
      <c r="I4" s="374">
        <f t="shared" si="0"/>
        <v>0</v>
      </c>
      <c r="J4" s="374">
        <f t="shared" si="1"/>
        <v>0</v>
      </c>
      <c r="K4" s="5" t="s">
        <v>20</v>
      </c>
      <c r="L4" s="6" t="s">
        <v>71</v>
      </c>
    </row>
    <row r="5" spans="1:12" ht="76.5" x14ac:dyDescent="0.2">
      <c r="A5" s="3">
        <v>4</v>
      </c>
      <c r="B5" s="4" t="s">
        <v>72</v>
      </c>
      <c r="C5" s="3" t="s">
        <v>73</v>
      </c>
      <c r="D5" s="4">
        <v>1</v>
      </c>
      <c r="E5" s="3" t="s">
        <v>66</v>
      </c>
      <c r="F5" s="3">
        <v>4.0199999999999996</v>
      </c>
      <c r="G5" s="373">
        <v>0</v>
      </c>
      <c r="H5" s="373">
        <v>0</v>
      </c>
      <c r="I5" s="374">
        <f t="shared" si="0"/>
        <v>0</v>
      </c>
      <c r="J5" s="374">
        <f t="shared" si="1"/>
        <v>0</v>
      </c>
      <c r="K5" s="5" t="s">
        <v>20</v>
      </c>
      <c r="L5" s="6" t="s">
        <v>74</v>
      </c>
    </row>
    <row r="6" spans="1:12" ht="63.75" x14ac:dyDescent="0.2">
      <c r="A6" s="3">
        <v>5</v>
      </c>
      <c r="B6" s="4" t="s">
        <v>75</v>
      </c>
      <c r="C6" s="3" t="s">
        <v>76</v>
      </c>
      <c r="D6" s="4">
        <v>2</v>
      </c>
      <c r="E6" s="3" t="s">
        <v>66</v>
      </c>
      <c r="F6" s="3">
        <v>2.83</v>
      </c>
      <c r="G6" s="373">
        <v>0</v>
      </c>
      <c r="H6" s="373">
        <v>0</v>
      </c>
      <c r="I6" s="374">
        <f t="shared" si="0"/>
        <v>0</v>
      </c>
      <c r="J6" s="374">
        <f t="shared" si="1"/>
        <v>0</v>
      </c>
      <c r="K6" s="5" t="s">
        <v>20</v>
      </c>
      <c r="L6" s="6"/>
    </row>
    <row r="7" spans="1:12" ht="89.25" x14ac:dyDescent="0.2">
      <c r="A7" s="3">
        <v>6</v>
      </c>
      <c r="B7" s="4" t="s">
        <v>77</v>
      </c>
      <c r="C7" s="3" t="s">
        <v>78</v>
      </c>
      <c r="D7" s="4">
        <v>1</v>
      </c>
      <c r="E7" s="3" t="s">
        <v>66</v>
      </c>
      <c r="F7" s="3">
        <v>0.95</v>
      </c>
      <c r="G7" s="373">
        <v>0</v>
      </c>
      <c r="H7" s="373">
        <v>0</v>
      </c>
      <c r="I7" s="374">
        <f t="shared" si="0"/>
        <v>0</v>
      </c>
      <c r="J7" s="374">
        <f t="shared" si="1"/>
        <v>0</v>
      </c>
      <c r="K7" s="5" t="s">
        <v>20</v>
      </c>
      <c r="L7" s="6" t="s">
        <v>79</v>
      </c>
    </row>
    <row r="8" spans="1:12" ht="89.25" x14ac:dyDescent="0.2">
      <c r="A8" s="3">
        <v>7</v>
      </c>
      <c r="B8" s="4" t="s">
        <v>80</v>
      </c>
      <c r="C8" s="3" t="s">
        <v>81</v>
      </c>
      <c r="D8" s="4">
        <v>1</v>
      </c>
      <c r="E8" s="3" t="s">
        <v>66</v>
      </c>
      <c r="F8" s="3">
        <v>0.61</v>
      </c>
      <c r="G8" s="373">
        <v>0</v>
      </c>
      <c r="H8" s="373">
        <v>0</v>
      </c>
      <c r="I8" s="374">
        <f t="shared" si="0"/>
        <v>0</v>
      </c>
      <c r="J8" s="374">
        <f t="shared" si="1"/>
        <v>0</v>
      </c>
      <c r="K8" s="5" t="s">
        <v>20</v>
      </c>
      <c r="L8" s="6" t="s">
        <v>82</v>
      </c>
    </row>
    <row r="9" spans="1:12" ht="76.5" x14ac:dyDescent="0.2">
      <c r="A9" s="3">
        <v>8</v>
      </c>
      <c r="B9" s="4" t="s">
        <v>83</v>
      </c>
      <c r="C9" s="3" t="s">
        <v>84</v>
      </c>
      <c r="D9" s="4">
        <v>1</v>
      </c>
      <c r="E9" s="3" t="s">
        <v>66</v>
      </c>
      <c r="F9" s="3">
        <v>20.5</v>
      </c>
      <c r="G9" s="373">
        <v>0</v>
      </c>
      <c r="H9" s="373">
        <v>0</v>
      </c>
      <c r="I9" s="374">
        <f t="shared" si="0"/>
        <v>0</v>
      </c>
      <c r="J9" s="374">
        <f t="shared" si="1"/>
        <v>0</v>
      </c>
      <c r="K9" s="5"/>
      <c r="L9" s="6"/>
    </row>
    <row r="10" spans="1:12" ht="140.25" x14ac:dyDescent="0.2">
      <c r="A10" s="3">
        <v>9</v>
      </c>
      <c r="B10" s="4" t="s">
        <v>85</v>
      </c>
      <c r="C10" s="3" t="s">
        <v>86</v>
      </c>
      <c r="D10" s="4">
        <v>1</v>
      </c>
      <c r="E10" s="3" t="s">
        <v>66</v>
      </c>
      <c r="F10" s="3">
        <v>10</v>
      </c>
      <c r="G10" s="373">
        <v>0</v>
      </c>
      <c r="H10" s="373">
        <v>0</v>
      </c>
      <c r="I10" s="374">
        <f t="shared" si="0"/>
        <v>0</v>
      </c>
      <c r="J10" s="374">
        <f t="shared" si="1"/>
        <v>0</v>
      </c>
      <c r="K10" s="5"/>
      <c r="L10" s="6"/>
    </row>
    <row r="11" spans="1:12" ht="63.75" x14ac:dyDescent="0.2">
      <c r="A11" s="3">
        <v>10</v>
      </c>
      <c r="B11" s="4" t="s">
        <v>87</v>
      </c>
      <c r="C11" s="3" t="s">
        <v>88</v>
      </c>
      <c r="D11" s="4">
        <v>2</v>
      </c>
      <c r="E11" s="3" t="s">
        <v>66</v>
      </c>
      <c r="F11" s="3">
        <v>1</v>
      </c>
      <c r="G11" s="373">
        <v>0</v>
      </c>
      <c r="H11" s="373">
        <v>0</v>
      </c>
      <c r="I11" s="374">
        <f t="shared" si="0"/>
        <v>0</v>
      </c>
      <c r="J11" s="374">
        <f t="shared" si="1"/>
        <v>0</v>
      </c>
      <c r="K11" s="5" t="s">
        <v>20</v>
      </c>
      <c r="L11" s="6" t="s">
        <v>89</v>
      </c>
    </row>
    <row r="12" spans="1:12" ht="63.75" x14ac:dyDescent="0.2">
      <c r="A12" s="3">
        <v>11</v>
      </c>
      <c r="B12" s="4" t="s">
        <v>90</v>
      </c>
      <c r="C12" s="3" t="s">
        <v>91</v>
      </c>
      <c r="D12" s="4">
        <v>2</v>
      </c>
      <c r="E12" s="3" t="s">
        <v>66</v>
      </c>
      <c r="F12" s="3">
        <v>1</v>
      </c>
      <c r="G12" s="373">
        <v>0</v>
      </c>
      <c r="H12" s="373">
        <v>0</v>
      </c>
      <c r="I12" s="374">
        <f t="shared" si="0"/>
        <v>0</v>
      </c>
      <c r="J12" s="374">
        <f t="shared" si="1"/>
        <v>0</v>
      </c>
      <c r="K12" s="5" t="s">
        <v>20</v>
      </c>
      <c r="L12" s="6" t="s">
        <v>92</v>
      </c>
    </row>
    <row r="13" spans="1:12" ht="153" x14ac:dyDescent="0.2">
      <c r="A13" s="3">
        <v>12</v>
      </c>
      <c r="B13" s="4" t="s">
        <v>93</v>
      </c>
      <c r="C13" s="3" t="s">
        <v>94</v>
      </c>
      <c r="D13" s="4">
        <v>1</v>
      </c>
      <c r="E13" s="3" t="s">
        <v>66</v>
      </c>
      <c r="F13" s="3">
        <v>0.94</v>
      </c>
      <c r="G13" s="373">
        <v>0</v>
      </c>
      <c r="H13" s="373">
        <v>0</v>
      </c>
      <c r="I13" s="374">
        <f t="shared" si="0"/>
        <v>0</v>
      </c>
      <c r="J13" s="374">
        <f t="shared" si="1"/>
        <v>0</v>
      </c>
      <c r="K13" s="5" t="s">
        <v>20</v>
      </c>
      <c r="L13" s="6" t="s">
        <v>95</v>
      </c>
    </row>
    <row r="14" spans="1:12" ht="89.25" x14ac:dyDescent="0.2">
      <c r="A14" s="3">
        <v>13</v>
      </c>
      <c r="B14" s="4" t="s">
        <v>96</v>
      </c>
      <c r="C14" s="3" t="s">
        <v>97</v>
      </c>
      <c r="D14" s="4">
        <v>1</v>
      </c>
      <c r="E14" s="3" t="s">
        <v>66</v>
      </c>
      <c r="F14" s="3">
        <v>1.34</v>
      </c>
      <c r="G14" s="373">
        <v>0</v>
      </c>
      <c r="H14" s="373">
        <v>0</v>
      </c>
      <c r="I14" s="374">
        <f t="shared" si="0"/>
        <v>0</v>
      </c>
      <c r="J14" s="374">
        <f t="shared" si="1"/>
        <v>0</v>
      </c>
      <c r="K14" s="5"/>
      <c r="L14" s="6"/>
    </row>
    <row r="15" spans="1:12" ht="89.25" x14ac:dyDescent="0.2">
      <c r="A15" s="3">
        <v>14</v>
      </c>
      <c r="B15" s="4" t="s">
        <v>98</v>
      </c>
      <c r="C15" s="3" t="s">
        <v>99</v>
      </c>
      <c r="D15" s="4">
        <v>12</v>
      </c>
      <c r="E15" s="3" t="s">
        <v>66</v>
      </c>
      <c r="F15" s="3">
        <v>5</v>
      </c>
      <c r="G15" s="373">
        <v>0</v>
      </c>
      <c r="H15" s="373">
        <v>0</v>
      </c>
      <c r="I15" s="374">
        <f t="shared" si="0"/>
        <v>0</v>
      </c>
      <c r="J15" s="374">
        <f t="shared" si="1"/>
        <v>0</v>
      </c>
      <c r="K15" s="5"/>
      <c r="L15" s="6"/>
    </row>
    <row r="16" spans="1:12" ht="89.25" x14ac:dyDescent="0.2">
      <c r="A16" s="3">
        <v>15</v>
      </c>
      <c r="B16" s="4" t="s">
        <v>100</v>
      </c>
      <c r="C16" s="3" t="s">
        <v>101</v>
      </c>
      <c r="D16" s="4">
        <v>6</v>
      </c>
      <c r="E16" s="3" t="s">
        <v>66</v>
      </c>
      <c r="F16" s="3">
        <v>15</v>
      </c>
      <c r="G16" s="373">
        <v>0</v>
      </c>
      <c r="H16" s="373">
        <v>0</v>
      </c>
      <c r="I16" s="374">
        <f t="shared" si="0"/>
        <v>0</v>
      </c>
      <c r="J16" s="374">
        <f t="shared" si="1"/>
        <v>0</v>
      </c>
      <c r="K16" s="5"/>
      <c r="L16" s="6"/>
    </row>
    <row r="17" spans="1:12" ht="89.25" x14ac:dyDescent="0.2">
      <c r="A17" s="3">
        <v>16</v>
      </c>
      <c r="B17" s="4" t="s">
        <v>102</v>
      </c>
      <c r="C17" s="3" t="s">
        <v>103</v>
      </c>
      <c r="D17" s="4">
        <v>2</v>
      </c>
      <c r="E17" s="3" t="s">
        <v>66</v>
      </c>
      <c r="F17" s="3">
        <v>15</v>
      </c>
      <c r="G17" s="373">
        <v>0</v>
      </c>
      <c r="H17" s="373">
        <v>0</v>
      </c>
      <c r="I17" s="374">
        <f t="shared" si="0"/>
        <v>0</v>
      </c>
      <c r="J17" s="374">
        <f t="shared" si="1"/>
        <v>0</v>
      </c>
      <c r="K17" s="5"/>
      <c r="L17" s="6"/>
    </row>
    <row r="18" spans="1:12" ht="76.5" x14ac:dyDescent="0.2">
      <c r="A18" s="3">
        <v>17</v>
      </c>
      <c r="B18" s="4" t="s">
        <v>104</v>
      </c>
      <c r="C18" s="3" t="s">
        <v>105</v>
      </c>
      <c r="D18" s="4">
        <v>5</v>
      </c>
      <c r="E18" s="3" t="s">
        <v>66</v>
      </c>
      <c r="F18" s="3">
        <v>0.4</v>
      </c>
      <c r="G18" s="373">
        <v>0</v>
      </c>
      <c r="H18" s="373">
        <v>0</v>
      </c>
      <c r="I18" s="374">
        <f t="shared" si="0"/>
        <v>0</v>
      </c>
      <c r="J18" s="374">
        <f t="shared" si="1"/>
        <v>0</v>
      </c>
      <c r="K18" s="5" t="s">
        <v>20</v>
      </c>
      <c r="L18" s="6" t="s">
        <v>106</v>
      </c>
    </row>
    <row r="19" spans="1:12" ht="89.25" x14ac:dyDescent="0.2">
      <c r="A19" s="3">
        <v>18</v>
      </c>
      <c r="B19" s="4" t="s">
        <v>107</v>
      </c>
      <c r="C19" s="3" t="s">
        <v>108</v>
      </c>
      <c r="D19" s="4">
        <v>1</v>
      </c>
      <c r="E19" s="3" t="s">
        <v>66</v>
      </c>
      <c r="F19" s="3">
        <v>0.76</v>
      </c>
      <c r="G19" s="373">
        <v>0</v>
      </c>
      <c r="H19" s="373">
        <v>0</v>
      </c>
      <c r="I19" s="374">
        <f t="shared" si="0"/>
        <v>0</v>
      </c>
      <c r="J19" s="374">
        <f t="shared" si="1"/>
        <v>0</v>
      </c>
      <c r="K19" s="5"/>
      <c r="L19" s="6"/>
    </row>
    <row r="20" spans="1:12" ht="76.5" x14ac:dyDescent="0.2">
      <c r="A20" s="3">
        <v>19</v>
      </c>
      <c r="B20" s="4" t="s">
        <v>109</v>
      </c>
      <c r="C20" s="3" t="s">
        <v>110</v>
      </c>
      <c r="D20" s="4">
        <v>2</v>
      </c>
      <c r="E20" s="3" t="s">
        <v>66</v>
      </c>
      <c r="F20" s="3">
        <v>1.34</v>
      </c>
      <c r="G20" s="373">
        <v>0</v>
      </c>
      <c r="H20" s="373">
        <v>0</v>
      </c>
      <c r="I20" s="374">
        <f t="shared" si="0"/>
        <v>0</v>
      </c>
      <c r="J20" s="374">
        <f t="shared" si="1"/>
        <v>0</v>
      </c>
      <c r="K20" s="5"/>
      <c r="L20" s="6"/>
    </row>
    <row r="21" spans="1:12" ht="63.75" x14ac:dyDescent="0.2">
      <c r="A21" s="3">
        <v>20</v>
      </c>
      <c r="B21" s="4" t="s">
        <v>111</v>
      </c>
      <c r="C21" s="3" t="s">
        <v>112</v>
      </c>
      <c r="D21" s="4">
        <v>2</v>
      </c>
      <c r="E21" s="3" t="s">
        <v>66</v>
      </c>
      <c r="F21" s="3">
        <v>3.22</v>
      </c>
      <c r="G21" s="373">
        <v>0</v>
      </c>
      <c r="H21" s="373">
        <v>0</v>
      </c>
      <c r="I21" s="374">
        <f t="shared" si="0"/>
        <v>0</v>
      </c>
      <c r="J21" s="374">
        <f t="shared" si="1"/>
        <v>0</v>
      </c>
      <c r="K21" s="5"/>
      <c r="L21" s="6"/>
    </row>
    <row r="22" spans="1:12" ht="89.25" x14ac:dyDescent="0.2">
      <c r="A22" s="3">
        <v>21</v>
      </c>
      <c r="B22" s="4" t="s">
        <v>113</v>
      </c>
      <c r="C22" s="3" t="s">
        <v>114</v>
      </c>
      <c r="D22" s="4">
        <v>22</v>
      </c>
      <c r="E22" s="3" t="s">
        <v>66</v>
      </c>
      <c r="F22" s="3">
        <v>0.69</v>
      </c>
      <c r="G22" s="373">
        <v>0</v>
      </c>
      <c r="H22" s="373">
        <v>0</v>
      </c>
      <c r="I22" s="374">
        <f t="shared" si="0"/>
        <v>0</v>
      </c>
      <c r="J22" s="374">
        <f t="shared" si="1"/>
        <v>0</v>
      </c>
      <c r="K22" s="5" t="s">
        <v>20</v>
      </c>
      <c r="L22" s="6" t="s">
        <v>115</v>
      </c>
    </row>
    <row r="23" spans="1:12" ht="114.75" x14ac:dyDescent="0.2">
      <c r="A23" s="3">
        <v>22</v>
      </c>
      <c r="B23" s="4" t="s">
        <v>116</v>
      </c>
      <c r="C23" s="3" t="s">
        <v>117</v>
      </c>
      <c r="D23" s="4">
        <v>7</v>
      </c>
      <c r="E23" s="3" t="s">
        <v>66</v>
      </c>
      <c r="F23" s="3">
        <v>0.69</v>
      </c>
      <c r="G23" s="373">
        <v>0</v>
      </c>
      <c r="H23" s="373">
        <v>0</v>
      </c>
      <c r="I23" s="374">
        <f t="shared" si="0"/>
        <v>0</v>
      </c>
      <c r="J23" s="374">
        <f t="shared" si="1"/>
        <v>0</v>
      </c>
      <c r="K23" s="5" t="s">
        <v>20</v>
      </c>
      <c r="L23" s="6" t="s">
        <v>118</v>
      </c>
    </row>
    <row r="24" spans="1:12" ht="76.5" x14ac:dyDescent="0.2">
      <c r="A24" s="3">
        <v>23</v>
      </c>
      <c r="B24" s="4" t="s">
        <v>119</v>
      </c>
      <c r="C24" s="3" t="s">
        <v>120</v>
      </c>
      <c r="D24" s="4">
        <v>1</v>
      </c>
      <c r="E24" s="3" t="s">
        <v>66</v>
      </c>
      <c r="F24" s="3">
        <v>0.69</v>
      </c>
      <c r="G24" s="373">
        <v>0</v>
      </c>
      <c r="H24" s="373">
        <v>0</v>
      </c>
      <c r="I24" s="374">
        <f t="shared" si="0"/>
        <v>0</v>
      </c>
      <c r="J24" s="374">
        <f t="shared" si="1"/>
        <v>0</v>
      </c>
      <c r="K24" s="5"/>
      <c r="L24" s="6"/>
    </row>
    <row r="25" spans="1:12" ht="102" x14ac:dyDescent="0.2">
      <c r="A25" s="3">
        <v>24</v>
      </c>
      <c r="B25" s="4" t="s">
        <v>121</v>
      </c>
      <c r="C25" s="3" t="s">
        <v>122</v>
      </c>
      <c r="D25" s="4">
        <v>2</v>
      </c>
      <c r="E25" s="3" t="s">
        <v>66</v>
      </c>
      <c r="F25" s="3">
        <v>0.69</v>
      </c>
      <c r="G25" s="373">
        <v>0</v>
      </c>
      <c r="H25" s="373">
        <v>0</v>
      </c>
      <c r="I25" s="374">
        <f t="shared" si="0"/>
        <v>0</v>
      </c>
      <c r="J25" s="374">
        <f t="shared" si="1"/>
        <v>0</v>
      </c>
      <c r="K25" s="5" t="s">
        <v>20</v>
      </c>
      <c r="L25" s="6" t="s">
        <v>123</v>
      </c>
    </row>
    <row r="26" spans="1:12" ht="76.5" x14ac:dyDescent="0.2">
      <c r="A26" s="3">
        <v>25</v>
      </c>
      <c r="B26" s="4" t="s">
        <v>124</v>
      </c>
      <c r="C26" s="3" t="s">
        <v>125</v>
      </c>
      <c r="D26" s="4">
        <v>9</v>
      </c>
      <c r="E26" s="3" t="s">
        <v>66</v>
      </c>
      <c r="F26" s="3">
        <v>0.69</v>
      </c>
      <c r="G26" s="373">
        <v>0</v>
      </c>
      <c r="H26" s="373">
        <v>0</v>
      </c>
      <c r="I26" s="374">
        <f t="shared" si="0"/>
        <v>0</v>
      </c>
      <c r="J26" s="374">
        <f t="shared" si="1"/>
        <v>0</v>
      </c>
      <c r="K26" s="5" t="s">
        <v>20</v>
      </c>
      <c r="L26" s="6" t="s">
        <v>126</v>
      </c>
    </row>
    <row r="27" spans="1:12" ht="89.25" x14ac:dyDescent="0.2">
      <c r="A27" s="3">
        <v>26</v>
      </c>
      <c r="B27" s="4" t="s">
        <v>127</v>
      </c>
      <c r="C27" s="3" t="s">
        <v>128</v>
      </c>
      <c r="D27" s="4">
        <v>1</v>
      </c>
      <c r="E27" s="3" t="s">
        <v>66</v>
      </c>
      <c r="F27" s="3">
        <v>0.56000000000000005</v>
      </c>
      <c r="G27" s="373">
        <v>0</v>
      </c>
      <c r="H27" s="373">
        <v>0</v>
      </c>
      <c r="I27" s="374">
        <f t="shared" si="0"/>
        <v>0</v>
      </c>
      <c r="J27" s="374">
        <f t="shared" si="1"/>
        <v>0</v>
      </c>
      <c r="K27" s="5" t="s">
        <v>20</v>
      </c>
      <c r="L27" s="6" t="s">
        <v>129</v>
      </c>
    </row>
    <row r="28" spans="1:12" ht="89.25" x14ac:dyDescent="0.2">
      <c r="A28" s="3">
        <v>27</v>
      </c>
      <c r="B28" s="4" t="s">
        <v>130</v>
      </c>
      <c r="C28" s="3" t="s">
        <v>131</v>
      </c>
      <c r="D28" s="4">
        <v>2</v>
      </c>
      <c r="E28" s="3" t="s">
        <v>66</v>
      </c>
      <c r="F28" s="3">
        <v>0.83</v>
      </c>
      <c r="G28" s="373">
        <v>0</v>
      </c>
      <c r="H28" s="373">
        <v>0</v>
      </c>
      <c r="I28" s="374">
        <f t="shared" si="0"/>
        <v>0</v>
      </c>
      <c r="J28" s="374">
        <f t="shared" si="1"/>
        <v>0</v>
      </c>
      <c r="K28" s="5" t="s">
        <v>20</v>
      </c>
      <c r="L28" s="6" t="s">
        <v>132</v>
      </c>
    </row>
    <row r="29" spans="1:12" ht="114.75" x14ac:dyDescent="0.2">
      <c r="A29" s="3">
        <v>28</v>
      </c>
      <c r="B29" s="4" t="s">
        <v>133</v>
      </c>
      <c r="C29" s="3" t="s">
        <v>134</v>
      </c>
      <c r="D29" s="4">
        <v>9</v>
      </c>
      <c r="E29" s="3" t="s">
        <v>66</v>
      </c>
      <c r="F29" s="3">
        <v>0.89</v>
      </c>
      <c r="G29" s="373">
        <v>0</v>
      </c>
      <c r="H29" s="373">
        <v>0</v>
      </c>
      <c r="I29" s="374">
        <f t="shared" si="0"/>
        <v>0</v>
      </c>
      <c r="J29" s="374">
        <f t="shared" si="1"/>
        <v>0</v>
      </c>
      <c r="K29" s="5" t="s">
        <v>20</v>
      </c>
      <c r="L29" s="6" t="s">
        <v>135</v>
      </c>
    </row>
    <row r="30" spans="1:12" ht="89.25" x14ac:dyDescent="0.2">
      <c r="A30" s="3">
        <v>29</v>
      </c>
      <c r="B30" s="4" t="s">
        <v>136</v>
      </c>
      <c r="C30" s="3" t="s">
        <v>137</v>
      </c>
      <c r="D30" s="4">
        <v>32</v>
      </c>
      <c r="E30" s="3" t="s">
        <v>66</v>
      </c>
      <c r="F30" s="3">
        <v>0.89</v>
      </c>
      <c r="G30" s="373">
        <v>0</v>
      </c>
      <c r="H30" s="373">
        <v>0</v>
      </c>
      <c r="I30" s="374">
        <f t="shared" si="0"/>
        <v>0</v>
      </c>
      <c r="J30" s="374">
        <f t="shared" si="1"/>
        <v>0</v>
      </c>
      <c r="K30" s="5" t="s">
        <v>20</v>
      </c>
      <c r="L30" s="6" t="s">
        <v>138</v>
      </c>
    </row>
    <row r="31" spans="1:12" ht="76.5" x14ac:dyDescent="0.2">
      <c r="A31" s="3">
        <v>30</v>
      </c>
      <c r="B31" s="4" t="s">
        <v>139</v>
      </c>
      <c r="C31" s="3" t="s">
        <v>140</v>
      </c>
      <c r="D31" s="4">
        <v>5</v>
      </c>
      <c r="E31" s="3" t="s">
        <v>66</v>
      </c>
      <c r="F31" s="3">
        <v>0.89</v>
      </c>
      <c r="G31" s="373">
        <v>0</v>
      </c>
      <c r="H31" s="373">
        <v>0</v>
      </c>
      <c r="I31" s="374">
        <f t="shared" si="0"/>
        <v>0</v>
      </c>
      <c r="J31" s="374">
        <f t="shared" si="1"/>
        <v>0</v>
      </c>
      <c r="K31" s="5" t="s">
        <v>20</v>
      </c>
      <c r="L31" s="6" t="s">
        <v>141</v>
      </c>
    </row>
    <row r="32" spans="1:12" ht="102" x14ac:dyDescent="0.2">
      <c r="A32" s="3">
        <v>31</v>
      </c>
      <c r="B32" s="4" t="s">
        <v>142</v>
      </c>
      <c r="C32" s="3" t="s">
        <v>143</v>
      </c>
      <c r="D32" s="4">
        <v>2</v>
      </c>
      <c r="E32" s="3" t="s">
        <v>66</v>
      </c>
      <c r="F32" s="3">
        <v>0.89</v>
      </c>
      <c r="G32" s="373">
        <v>0</v>
      </c>
      <c r="H32" s="373">
        <v>0</v>
      </c>
      <c r="I32" s="374">
        <f t="shared" si="0"/>
        <v>0</v>
      </c>
      <c r="J32" s="374">
        <f t="shared" si="1"/>
        <v>0</v>
      </c>
      <c r="K32" s="5" t="s">
        <v>20</v>
      </c>
      <c r="L32" s="6" t="s">
        <v>144</v>
      </c>
    </row>
    <row r="33" spans="1:12" ht="89.25" x14ac:dyDescent="0.2">
      <c r="A33" s="3">
        <v>32</v>
      </c>
      <c r="B33" s="4" t="s">
        <v>145</v>
      </c>
      <c r="C33" s="3" t="s">
        <v>146</v>
      </c>
      <c r="D33" s="4">
        <v>1</v>
      </c>
      <c r="E33" s="3" t="s">
        <v>66</v>
      </c>
      <c r="F33" s="3">
        <v>1.65</v>
      </c>
      <c r="G33" s="373">
        <v>0</v>
      </c>
      <c r="H33" s="373">
        <v>0</v>
      </c>
      <c r="I33" s="374">
        <f t="shared" si="0"/>
        <v>0</v>
      </c>
      <c r="J33" s="374">
        <f t="shared" si="1"/>
        <v>0</v>
      </c>
      <c r="K33" s="5" t="s">
        <v>20</v>
      </c>
      <c r="L33" s="6" t="s">
        <v>147</v>
      </c>
    </row>
    <row r="34" spans="1:12" ht="114.75" x14ac:dyDescent="0.2">
      <c r="A34" s="3">
        <v>33</v>
      </c>
      <c r="B34" s="4" t="s">
        <v>148</v>
      </c>
      <c r="C34" s="3" t="s">
        <v>149</v>
      </c>
      <c r="D34" s="4">
        <v>6</v>
      </c>
      <c r="E34" s="3" t="s">
        <v>66</v>
      </c>
      <c r="F34" s="3">
        <v>1.65</v>
      </c>
      <c r="G34" s="373">
        <v>0</v>
      </c>
      <c r="H34" s="373">
        <v>0</v>
      </c>
      <c r="I34" s="374">
        <f t="shared" ref="I34:I52" si="2">ROUND(G34*D34,0)</f>
        <v>0</v>
      </c>
      <c r="J34" s="374">
        <f t="shared" ref="J34:J52" si="3">ROUND(H34*D34,0)</f>
        <v>0</v>
      </c>
      <c r="K34" s="5" t="s">
        <v>20</v>
      </c>
      <c r="L34" s="6" t="s">
        <v>150</v>
      </c>
    </row>
    <row r="35" spans="1:12" ht="102" x14ac:dyDescent="0.2">
      <c r="A35" s="3">
        <v>34</v>
      </c>
      <c r="B35" s="4" t="s">
        <v>151</v>
      </c>
      <c r="C35" s="3" t="s">
        <v>152</v>
      </c>
      <c r="D35" s="4">
        <v>12</v>
      </c>
      <c r="E35" s="3" t="s">
        <v>66</v>
      </c>
      <c r="F35" s="3">
        <v>1.65</v>
      </c>
      <c r="G35" s="373">
        <v>0</v>
      </c>
      <c r="H35" s="373">
        <v>0</v>
      </c>
      <c r="I35" s="374">
        <f t="shared" si="2"/>
        <v>0</v>
      </c>
      <c r="J35" s="374">
        <f t="shared" si="3"/>
        <v>0</v>
      </c>
      <c r="K35" s="5" t="s">
        <v>20</v>
      </c>
      <c r="L35" s="6" t="s">
        <v>153</v>
      </c>
    </row>
    <row r="36" spans="1:12" ht="63.75" x14ac:dyDescent="0.2">
      <c r="A36" s="3">
        <v>35</v>
      </c>
      <c r="B36" s="4" t="s">
        <v>154</v>
      </c>
      <c r="C36" s="3" t="s">
        <v>155</v>
      </c>
      <c r="D36" s="4">
        <v>6</v>
      </c>
      <c r="E36" s="3" t="s">
        <v>66</v>
      </c>
      <c r="F36" s="3">
        <v>2.2400000000000002</v>
      </c>
      <c r="G36" s="373">
        <v>0</v>
      </c>
      <c r="H36" s="373">
        <v>0</v>
      </c>
      <c r="I36" s="374">
        <f t="shared" si="2"/>
        <v>0</v>
      </c>
      <c r="J36" s="374">
        <f t="shared" si="3"/>
        <v>0</v>
      </c>
      <c r="K36" s="5" t="s">
        <v>20</v>
      </c>
      <c r="L36" s="6" t="s">
        <v>156</v>
      </c>
    </row>
    <row r="37" spans="1:12" ht="76.5" x14ac:dyDescent="0.2">
      <c r="A37" s="3">
        <v>36</v>
      </c>
      <c r="B37" s="4" t="s">
        <v>157</v>
      </c>
      <c r="C37" s="3" t="s">
        <v>158</v>
      </c>
      <c r="D37" s="4">
        <v>2</v>
      </c>
      <c r="E37" s="3" t="s">
        <v>66</v>
      </c>
      <c r="F37" s="3">
        <v>2.2400000000000002</v>
      </c>
      <c r="G37" s="373">
        <v>0</v>
      </c>
      <c r="H37" s="373">
        <v>0</v>
      </c>
      <c r="I37" s="374">
        <f t="shared" si="2"/>
        <v>0</v>
      </c>
      <c r="J37" s="374">
        <f t="shared" si="3"/>
        <v>0</v>
      </c>
      <c r="K37" s="5" t="s">
        <v>20</v>
      </c>
      <c r="L37" s="6" t="s">
        <v>159</v>
      </c>
    </row>
    <row r="38" spans="1:12" ht="76.5" x14ac:dyDescent="0.2">
      <c r="A38" s="3">
        <v>37</v>
      </c>
      <c r="B38" s="4" t="s">
        <v>160</v>
      </c>
      <c r="C38" s="3" t="s">
        <v>161</v>
      </c>
      <c r="D38" s="4">
        <v>1</v>
      </c>
      <c r="E38" s="3" t="s">
        <v>66</v>
      </c>
      <c r="F38" s="3">
        <v>2.2400000000000002</v>
      </c>
      <c r="G38" s="373">
        <v>0</v>
      </c>
      <c r="H38" s="373">
        <v>0</v>
      </c>
      <c r="I38" s="374">
        <f t="shared" si="2"/>
        <v>0</v>
      </c>
      <c r="J38" s="374">
        <f t="shared" si="3"/>
        <v>0</v>
      </c>
      <c r="K38" s="5" t="s">
        <v>20</v>
      </c>
      <c r="L38" s="6" t="s">
        <v>162</v>
      </c>
    </row>
    <row r="39" spans="1:12" ht="89.25" x14ac:dyDescent="0.2">
      <c r="A39" s="3">
        <v>38</v>
      </c>
      <c r="B39" s="4" t="s">
        <v>163</v>
      </c>
      <c r="C39" s="3" t="s">
        <v>164</v>
      </c>
      <c r="D39" s="4">
        <v>1</v>
      </c>
      <c r="E39" s="3" t="s">
        <v>66</v>
      </c>
      <c r="F39" s="3">
        <v>2.52</v>
      </c>
      <c r="G39" s="373">
        <v>0</v>
      </c>
      <c r="H39" s="373">
        <v>0</v>
      </c>
      <c r="I39" s="374">
        <f t="shared" si="2"/>
        <v>0</v>
      </c>
      <c r="J39" s="374">
        <f t="shared" si="3"/>
        <v>0</v>
      </c>
      <c r="K39" s="5" t="s">
        <v>20</v>
      </c>
      <c r="L39" s="6" t="s">
        <v>165</v>
      </c>
    </row>
    <row r="40" spans="1:12" ht="63.75" x14ac:dyDescent="0.2">
      <c r="A40" s="3">
        <v>39</v>
      </c>
      <c r="B40" s="4" t="s">
        <v>166</v>
      </c>
      <c r="C40" s="3" t="s">
        <v>167</v>
      </c>
      <c r="D40" s="4">
        <v>16</v>
      </c>
      <c r="E40" s="3" t="s">
        <v>66</v>
      </c>
      <c r="F40" s="3">
        <v>2.84</v>
      </c>
      <c r="G40" s="373">
        <v>0</v>
      </c>
      <c r="H40" s="373">
        <v>0</v>
      </c>
      <c r="I40" s="374">
        <f t="shared" si="2"/>
        <v>0</v>
      </c>
      <c r="J40" s="374">
        <f t="shared" si="3"/>
        <v>0</v>
      </c>
      <c r="K40" s="5" t="s">
        <v>20</v>
      </c>
      <c r="L40" s="6" t="s">
        <v>168</v>
      </c>
    </row>
    <row r="41" spans="1:12" ht="76.5" x14ac:dyDescent="0.2">
      <c r="A41" s="3">
        <v>40</v>
      </c>
      <c r="B41" s="4" t="s">
        <v>169</v>
      </c>
      <c r="C41" s="3" t="s">
        <v>170</v>
      </c>
      <c r="D41" s="4">
        <v>1</v>
      </c>
      <c r="E41" s="3" t="s">
        <v>66</v>
      </c>
      <c r="F41" s="3">
        <v>2.84</v>
      </c>
      <c r="G41" s="373">
        <v>0</v>
      </c>
      <c r="H41" s="373">
        <v>0</v>
      </c>
      <c r="I41" s="374">
        <f t="shared" si="2"/>
        <v>0</v>
      </c>
      <c r="J41" s="374">
        <f t="shared" si="3"/>
        <v>0</v>
      </c>
      <c r="K41" s="5" t="s">
        <v>20</v>
      </c>
      <c r="L41" s="6" t="s">
        <v>171</v>
      </c>
    </row>
    <row r="42" spans="1:12" ht="51" x14ac:dyDescent="0.2">
      <c r="A42" s="3">
        <v>41</v>
      </c>
      <c r="B42" s="4" t="s">
        <v>172</v>
      </c>
      <c r="C42" s="3" t="s">
        <v>173</v>
      </c>
      <c r="D42" s="4">
        <v>20</v>
      </c>
      <c r="E42" s="3" t="s">
        <v>66</v>
      </c>
      <c r="F42" s="3">
        <v>1.08</v>
      </c>
      <c r="G42" s="373">
        <v>0</v>
      </c>
      <c r="H42" s="373">
        <v>0</v>
      </c>
      <c r="I42" s="374">
        <f t="shared" si="2"/>
        <v>0</v>
      </c>
      <c r="J42" s="374">
        <f t="shared" si="3"/>
        <v>0</v>
      </c>
      <c r="K42" s="5" t="s">
        <v>20</v>
      </c>
      <c r="L42" s="6" t="s">
        <v>174</v>
      </c>
    </row>
    <row r="43" spans="1:12" ht="63.75" x14ac:dyDescent="0.2">
      <c r="A43" s="3">
        <v>42</v>
      </c>
      <c r="B43" s="4" t="s">
        <v>175</v>
      </c>
      <c r="C43" s="3" t="s">
        <v>176</v>
      </c>
      <c r="D43" s="4">
        <v>18</v>
      </c>
      <c r="E43" s="3" t="s">
        <v>66</v>
      </c>
      <c r="F43" s="3">
        <v>0.12</v>
      </c>
      <c r="G43" s="373">
        <v>0</v>
      </c>
      <c r="H43" s="373">
        <v>0</v>
      </c>
      <c r="I43" s="374">
        <f t="shared" si="2"/>
        <v>0</v>
      </c>
      <c r="J43" s="374">
        <f t="shared" si="3"/>
        <v>0</v>
      </c>
      <c r="K43" s="5" t="s">
        <v>20</v>
      </c>
      <c r="L43" s="6" t="s">
        <v>177</v>
      </c>
    </row>
    <row r="44" spans="1:12" ht="38.25" x14ac:dyDescent="0.2">
      <c r="A44" s="3">
        <v>43</v>
      </c>
      <c r="B44" s="4" t="s">
        <v>178</v>
      </c>
      <c r="C44" s="3" t="s">
        <v>179</v>
      </c>
      <c r="D44" s="4">
        <v>3</v>
      </c>
      <c r="E44" s="3" t="s">
        <v>66</v>
      </c>
      <c r="F44" s="3">
        <v>7.25</v>
      </c>
      <c r="G44" s="373">
        <v>0</v>
      </c>
      <c r="H44" s="373">
        <v>0</v>
      </c>
      <c r="I44" s="374">
        <f t="shared" si="2"/>
        <v>0</v>
      </c>
      <c r="J44" s="374">
        <f t="shared" si="3"/>
        <v>0</v>
      </c>
      <c r="K44" s="5" t="s">
        <v>20</v>
      </c>
      <c r="L44" s="6" t="s">
        <v>180</v>
      </c>
    </row>
    <row r="45" spans="1:12" ht="51" x14ac:dyDescent="0.2">
      <c r="A45" s="3">
        <v>44</v>
      </c>
      <c r="B45" s="4" t="s">
        <v>181</v>
      </c>
      <c r="C45" s="3" t="s">
        <v>182</v>
      </c>
      <c r="D45" s="4">
        <v>2</v>
      </c>
      <c r="E45" s="3" t="s">
        <v>66</v>
      </c>
      <c r="F45" s="3">
        <v>5.58</v>
      </c>
      <c r="G45" s="373">
        <v>0</v>
      </c>
      <c r="H45" s="373">
        <v>0</v>
      </c>
      <c r="I45" s="374">
        <f t="shared" si="2"/>
        <v>0</v>
      </c>
      <c r="J45" s="374">
        <f t="shared" si="3"/>
        <v>0</v>
      </c>
      <c r="K45" s="5" t="s">
        <v>20</v>
      </c>
      <c r="L45" s="6" t="s">
        <v>183</v>
      </c>
    </row>
    <row r="46" spans="1:12" ht="38.25" x14ac:dyDescent="0.2">
      <c r="A46" s="3">
        <v>45</v>
      </c>
      <c r="B46" s="4" t="s">
        <v>184</v>
      </c>
      <c r="C46" s="3" t="s">
        <v>185</v>
      </c>
      <c r="D46" s="4">
        <v>2</v>
      </c>
      <c r="E46" s="3" t="s">
        <v>66</v>
      </c>
      <c r="F46" s="3">
        <v>10.9</v>
      </c>
      <c r="G46" s="373">
        <v>0</v>
      </c>
      <c r="H46" s="373">
        <v>0</v>
      </c>
      <c r="I46" s="374">
        <f t="shared" si="2"/>
        <v>0</v>
      </c>
      <c r="J46" s="374">
        <f t="shared" si="3"/>
        <v>0</v>
      </c>
      <c r="K46" s="5" t="s">
        <v>20</v>
      </c>
      <c r="L46" s="6" t="s">
        <v>186</v>
      </c>
    </row>
    <row r="47" spans="1:12" ht="25.5" x14ac:dyDescent="0.2">
      <c r="A47" s="3">
        <v>46</v>
      </c>
      <c r="B47" s="4" t="s">
        <v>187</v>
      </c>
      <c r="C47" s="3" t="s">
        <v>188</v>
      </c>
      <c r="D47" s="4">
        <v>50</v>
      </c>
      <c r="E47" s="3" t="s">
        <v>66</v>
      </c>
      <c r="F47" s="3">
        <v>0.36</v>
      </c>
      <c r="G47" s="373">
        <v>0</v>
      </c>
      <c r="H47" s="373">
        <v>0</v>
      </c>
      <c r="I47" s="374">
        <f t="shared" si="2"/>
        <v>0</v>
      </c>
      <c r="J47" s="374">
        <f t="shared" si="3"/>
        <v>0</v>
      </c>
      <c r="K47" s="5" t="s">
        <v>20</v>
      </c>
      <c r="L47" s="6" t="s">
        <v>189</v>
      </c>
    </row>
    <row r="48" spans="1:12" ht="25.5" x14ac:dyDescent="0.2">
      <c r="A48" s="3">
        <v>47</v>
      </c>
      <c r="B48" s="4" t="s">
        <v>190</v>
      </c>
      <c r="C48" s="3" t="s">
        <v>191</v>
      </c>
      <c r="D48" s="4">
        <v>20</v>
      </c>
      <c r="E48" s="3" t="s">
        <v>19</v>
      </c>
      <c r="F48" s="3">
        <v>10</v>
      </c>
      <c r="G48" s="373">
        <v>0</v>
      </c>
      <c r="H48" s="373">
        <v>0</v>
      </c>
      <c r="I48" s="374">
        <f t="shared" si="2"/>
        <v>0</v>
      </c>
      <c r="J48" s="374">
        <f t="shared" si="3"/>
        <v>0</v>
      </c>
      <c r="K48" s="5" t="s">
        <v>192</v>
      </c>
      <c r="L48" s="6"/>
    </row>
    <row r="49" spans="1:12" ht="38.25" x14ac:dyDescent="0.2">
      <c r="A49" s="3">
        <v>48</v>
      </c>
      <c r="B49" s="4" t="s">
        <v>193</v>
      </c>
      <c r="C49" s="3" t="s">
        <v>194</v>
      </c>
      <c r="D49" s="4">
        <v>1</v>
      </c>
      <c r="E49" s="3" t="s">
        <v>66</v>
      </c>
      <c r="F49" s="3">
        <v>148</v>
      </c>
      <c r="G49" s="373">
        <v>0</v>
      </c>
      <c r="H49" s="373">
        <v>0</v>
      </c>
      <c r="I49" s="374">
        <f t="shared" si="2"/>
        <v>0</v>
      </c>
      <c r="J49" s="374">
        <f t="shared" si="3"/>
        <v>0</v>
      </c>
      <c r="K49" s="5" t="s">
        <v>20</v>
      </c>
      <c r="L49" s="6" t="s">
        <v>195</v>
      </c>
    </row>
    <row r="50" spans="1:12" ht="25.5" x14ac:dyDescent="0.2">
      <c r="A50" s="3">
        <v>49</v>
      </c>
      <c r="B50" s="4" t="s">
        <v>196</v>
      </c>
      <c r="C50" s="3" t="s">
        <v>197</v>
      </c>
      <c r="D50" s="4">
        <v>2</v>
      </c>
      <c r="E50" s="3" t="s">
        <v>66</v>
      </c>
      <c r="F50" s="3">
        <v>2</v>
      </c>
      <c r="G50" s="373">
        <v>0</v>
      </c>
      <c r="H50" s="373">
        <v>0</v>
      </c>
      <c r="I50" s="374">
        <f t="shared" si="2"/>
        <v>0</v>
      </c>
      <c r="J50" s="374">
        <f t="shared" si="3"/>
        <v>0</v>
      </c>
      <c r="K50" s="5" t="s">
        <v>192</v>
      </c>
      <c r="L50" s="6"/>
    </row>
    <row r="51" spans="1:12" ht="25.5" x14ac:dyDescent="0.2">
      <c r="A51" s="3">
        <v>50</v>
      </c>
      <c r="B51" s="4" t="s">
        <v>198</v>
      </c>
      <c r="C51" s="3" t="s">
        <v>199</v>
      </c>
      <c r="D51" s="4">
        <v>2</v>
      </c>
      <c r="E51" s="3" t="s">
        <v>66</v>
      </c>
      <c r="F51" s="3">
        <v>2</v>
      </c>
      <c r="G51" s="373">
        <v>0</v>
      </c>
      <c r="H51" s="373">
        <v>0</v>
      </c>
      <c r="I51" s="374">
        <f t="shared" si="2"/>
        <v>0</v>
      </c>
      <c r="J51" s="374">
        <f t="shared" si="3"/>
        <v>0</v>
      </c>
      <c r="K51" s="5" t="s">
        <v>192</v>
      </c>
      <c r="L51" s="6"/>
    </row>
    <row r="52" spans="1:12" ht="89.25" x14ac:dyDescent="0.2">
      <c r="A52" s="3">
        <v>51</v>
      </c>
      <c r="B52" s="4" t="s">
        <v>200</v>
      </c>
      <c r="C52" s="3" t="s">
        <v>201</v>
      </c>
      <c r="D52" s="4">
        <v>2</v>
      </c>
      <c r="E52" s="3" t="s">
        <v>66</v>
      </c>
      <c r="F52" s="3">
        <v>2.88</v>
      </c>
      <c r="G52" s="373">
        <v>0</v>
      </c>
      <c r="H52" s="373">
        <v>0</v>
      </c>
      <c r="I52" s="374">
        <f t="shared" si="2"/>
        <v>0</v>
      </c>
      <c r="J52" s="374">
        <f t="shared" si="3"/>
        <v>0</v>
      </c>
      <c r="K52" s="5"/>
      <c r="L52" s="6"/>
    </row>
    <row r="53" spans="1:12" s="7" customFormat="1" ht="14.25" x14ac:dyDescent="0.2">
      <c r="C53" s="7" t="s">
        <v>22</v>
      </c>
      <c r="G53" s="375"/>
      <c r="H53" s="375"/>
      <c r="I53" s="376">
        <f>ROUND(SUM(I2:I52),0)</f>
        <v>0</v>
      </c>
      <c r="J53" s="376">
        <f>ROUND(SUM(J2:J52),0)</f>
        <v>0</v>
      </c>
    </row>
    <row r="54" spans="1:12" x14ac:dyDescent="0.2">
      <c r="G54" s="420"/>
      <c r="H54" s="420"/>
      <c r="I54" s="420"/>
      <c r="J54" s="420"/>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workbookViewId="0">
      <selection activeCell="K21" sqref="K21"/>
    </sheetView>
  </sheetViews>
  <sheetFormatPr defaultRowHeight="12.75" x14ac:dyDescent="0.2"/>
  <cols>
    <col min="1" max="1" width="42.42578125" customWidth="1"/>
    <col min="3" max="3" width="14.7109375" customWidth="1"/>
    <col min="4" max="4" width="17.5703125" customWidth="1"/>
  </cols>
  <sheetData>
    <row r="1" spans="1:9" x14ac:dyDescent="0.2">
      <c r="A1" s="400" t="s">
        <v>686</v>
      </c>
      <c r="B1" s="400"/>
      <c r="C1" s="400"/>
      <c r="D1" s="400"/>
      <c r="E1" s="400"/>
      <c r="F1" s="400"/>
      <c r="G1" s="400"/>
      <c r="H1" s="400"/>
      <c r="I1" s="400"/>
    </row>
    <row r="2" spans="1:9" x14ac:dyDescent="0.2">
      <c r="A2" s="400" t="s">
        <v>684</v>
      </c>
      <c r="B2" s="400"/>
      <c r="C2" s="400"/>
      <c r="D2" s="400"/>
      <c r="E2" s="400"/>
      <c r="F2" s="400"/>
      <c r="G2" s="400"/>
      <c r="H2" s="400"/>
      <c r="I2" s="400"/>
    </row>
    <row r="3" spans="1:9" x14ac:dyDescent="0.2">
      <c r="A3" s="401" t="s">
        <v>645</v>
      </c>
      <c r="B3" s="401"/>
      <c r="C3" s="401"/>
      <c r="D3" s="401"/>
      <c r="E3" s="401"/>
      <c r="F3" s="401"/>
      <c r="G3" s="401"/>
      <c r="H3" s="401"/>
      <c r="I3" s="401"/>
    </row>
    <row r="4" spans="1:9" ht="76.5" x14ac:dyDescent="0.2">
      <c r="A4" s="354" t="s">
        <v>682</v>
      </c>
    </row>
    <row r="5" spans="1:9" ht="51" x14ac:dyDescent="0.2">
      <c r="A5" s="271" t="s">
        <v>681</v>
      </c>
    </row>
    <row r="7" spans="1:9" ht="18.75" x14ac:dyDescent="0.2">
      <c r="A7" s="403" t="s">
        <v>203</v>
      </c>
      <c r="B7" s="403"/>
      <c r="C7" s="403"/>
      <c r="D7" s="403"/>
    </row>
    <row r="8" spans="1:9" x14ac:dyDescent="0.2">
      <c r="A8" s="22" t="s">
        <v>1</v>
      </c>
      <c r="B8" s="23"/>
      <c r="C8" s="23" t="s">
        <v>2</v>
      </c>
      <c r="D8" s="23" t="s">
        <v>3</v>
      </c>
    </row>
    <row r="9" spans="1:9" ht="18.75" customHeight="1" x14ac:dyDescent="0.2">
      <c r="A9" s="24" t="s">
        <v>204</v>
      </c>
      <c r="B9" s="24"/>
      <c r="C9" s="379">
        <f>'Főépület gáz Munkanem összesítő'!C8</f>
        <v>0</v>
      </c>
      <c r="D9" s="379">
        <f>'Főépület gáz Munkanem összesítő'!D8</f>
        <v>0</v>
      </c>
    </row>
    <row r="10" spans="1:9" ht="18" customHeight="1" x14ac:dyDescent="0.2">
      <c r="A10" s="26" t="s">
        <v>205</v>
      </c>
      <c r="B10" s="27">
        <v>0</v>
      </c>
      <c r="C10" s="380">
        <v>0</v>
      </c>
      <c r="D10" s="380">
        <f>ROUND(D9*B10,0)</f>
        <v>0</v>
      </c>
    </row>
    <row r="11" spans="1:9" ht="15" customHeight="1" x14ac:dyDescent="0.2">
      <c r="A11" s="24" t="s">
        <v>206</v>
      </c>
      <c r="B11" s="24"/>
      <c r="C11" s="381">
        <f>ROUND(C10+C9,0)</f>
        <v>0</v>
      </c>
      <c r="D11" s="381">
        <f>ROUND(D10+D9,0)</f>
        <v>0</v>
      </c>
    </row>
    <row r="12" spans="1:9" ht="18.75" customHeight="1" x14ac:dyDescent="0.2">
      <c r="A12" s="24" t="s">
        <v>207</v>
      </c>
      <c r="B12" s="24"/>
      <c r="C12" s="381">
        <f>ROUND(C11,0)</f>
        <v>0</v>
      </c>
      <c r="D12" s="381">
        <v>0</v>
      </c>
    </row>
    <row r="13" spans="1:9" ht="15.75" customHeight="1" x14ac:dyDescent="0.2">
      <c r="A13" s="26" t="s">
        <v>208</v>
      </c>
      <c r="B13" s="27">
        <v>0</v>
      </c>
      <c r="C13" s="380">
        <v>0</v>
      </c>
      <c r="D13" s="380">
        <v>0</v>
      </c>
    </row>
    <row r="14" spans="1:9" ht="18" customHeight="1" x14ac:dyDescent="0.2">
      <c r="A14" s="24" t="s">
        <v>209</v>
      </c>
      <c r="B14" s="24"/>
      <c r="C14" s="381">
        <f>ROUND(C13+C12,0)</f>
        <v>0</v>
      </c>
      <c r="D14" s="381">
        <v>0</v>
      </c>
    </row>
    <row r="15" spans="1:9" ht="19.5" customHeight="1" x14ac:dyDescent="0.2">
      <c r="A15" s="26" t="s">
        <v>210</v>
      </c>
      <c r="B15" s="27">
        <v>0</v>
      </c>
      <c r="C15" s="380">
        <v>0</v>
      </c>
      <c r="D15" s="380">
        <v>0</v>
      </c>
    </row>
    <row r="16" spans="1:9" ht="17.25" customHeight="1" x14ac:dyDescent="0.2">
      <c r="A16" s="24" t="s">
        <v>211</v>
      </c>
      <c r="B16" s="24"/>
      <c r="C16" s="381">
        <v>0</v>
      </c>
      <c r="D16" s="381">
        <f>ROUND(D11,0)</f>
        <v>0</v>
      </c>
    </row>
    <row r="17" spans="1:4" ht="15.75" customHeight="1" x14ac:dyDescent="0.2">
      <c r="A17" s="26" t="s">
        <v>212</v>
      </c>
      <c r="B17" s="27">
        <v>0</v>
      </c>
      <c r="C17" s="380">
        <v>0</v>
      </c>
      <c r="D17" s="380">
        <f>ROUND(D16*B17,0)</f>
        <v>0</v>
      </c>
    </row>
    <row r="18" spans="1:4" ht="15" customHeight="1" x14ac:dyDescent="0.2">
      <c r="A18" s="24" t="s">
        <v>213</v>
      </c>
      <c r="B18" s="24"/>
      <c r="C18" s="405">
        <f>ROUND(C15+C14+D16+D17,0)</f>
        <v>0</v>
      </c>
      <c r="D18" s="405"/>
    </row>
    <row r="19" spans="1:4" ht="16.5" customHeight="1" x14ac:dyDescent="0.2">
      <c r="A19" s="26" t="s">
        <v>214</v>
      </c>
      <c r="B19" s="27">
        <v>0.05</v>
      </c>
      <c r="C19" s="406">
        <f>ROUND(B19*C18,0)</f>
        <v>0</v>
      </c>
      <c r="D19" s="406"/>
    </row>
    <row r="20" spans="1:4" ht="15.75" customHeight="1" x14ac:dyDescent="0.2">
      <c r="A20" s="24" t="s">
        <v>215</v>
      </c>
      <c r="B20" s="24"/>
      <c r="C20" s="382"/>
      <c r="D20" s="382"/>
    </row>
    <row r="21" spans="1:4" ht="16.5" customHeight="1" x14ac:dyDescent="0.2">
      <c r="A21" s="24" t="s">
        <v>216</v>
      </c>
      <c r="B21" s="24"/>
      <c r="C21" s="405">
        <f>ROUND(C20+C18+C19+D20,0)</f>
        <v>0</v>
      </c>
      <c r="D21" s="405"/>
    </row>
    <row r="22" spans="1:4" x14ac:dyDescent="0.2">
      <c r="A22" s="26" t="s">
        <v>217</v>
      </c>
      <c r="B22" s="27">
        <v>0.27</v>
      </c>
      <c r="C22" s="405">
        <f>ROUND(C21*B22,0)</f>
        <v>0</v>
      </c>
      <c r="D22" s="405"/>
    </row>
    <row r="23" spans="1:4" ht="18" customHeight="1" x14ac:dyDescent="0.2">
      <c r="A23" s="25" t="s">
        <v>218</v>
      </c>
      <c r="B23" s="25"/>
      <c r="C23" s="404">
        <f>ROUND(C22+C21,0)</f>
        <v>0</v>
      </c>
      <c r="D23" s="404"/>
    </row>
    <row r="26" spans="1:4" x14ac:dyDescent="0.2">
      <c r="C26" t="s">
        <v>683</v>
      </c>
      <c r="D26" s="356">
        <v>42943</v>
      </c>
    </row>
  </sheetData>
  <mergeCells count="9">
    <mergeCell ref="A1:I1"/>
    <mergeCell ref="A2:I2"/>
    <mergeCell ref="A3:I3"/>
    <mergeCell ref="A7:D7"/>
    <mergeCell ref="C23:D23"/>
    <mergeCell ref="C22:D22"/>
    <mergeCell ref="C21:D21"/>
    <mergeCell ref="C19:D19"/>
    <mergeCell ref="C18:D18"/>
  </mergeCells>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8"/>
  <sheetViews>
    <sheetView workbookViewId="0">
      <selection activeCell="L30" sqref="L30"/>
    </sheetView>
  </sheetViews>
  <sheetFormatPr defaultRowHeight="12.75" x14ac:dyDescent="0.2"/>
  <cols>
    <col min="2" max="2" width="38.7109375" customWidth="1"/>
    <col min="3" max="3" width="13.85546875" style="370" customWidth="1"/>
    <col min="4" max="4" width="13.28515625" style="370" customWidth="1"/>
  </cols>
  <sheetData>
    <row r="1" spans="1:4" x14ac:dyDescent="0.2">
      <c r="A1" s="19" t="s">
        <v>0</v>
      </c>
      <c r="B1" s="19" t="s">
        <v>1</v>
      </c>
      <c r="C1" s="378" t="s">
        <v>2</v>
      </c>
      <c r="D1" s="378" t="s">
        <v>3</v>
      </c>
    </row>
    <row r="2" spans="1:4" ht="15.75" customHeight="1" x14ac:dyDescent="0.2">
      <c r="A2" s="20" t="s">
        <v>219</v>
      </c>
      <c r="B2" s="20" t="s">
        <v>220</v>
      </c>
      <c r="C2" s="384">
        <f>'Főépület gáz 21.'!I7</f>
        <v>0</v>
      </c>
      <c r="D2" s="384">
        <f>'Főépület gáz 21.'!J7</f>
        <v>0</v>
      </c>
    </row>
    <row r="3" spans="1:4" ht="16.5" customHeight="1" x14ac:dyDescent="0.2">
      <c r="A3" s="20" t="s">
        <v>4</v>
      </c>
      <c r="B3" s="20" t="s">
        <v>5</v>
      </c>
      <c r="C3" s="384">
        <f>'Főépület gáz 54.'!I3</f>
        <v>0</v>
      </c>
      <c r="D3" s="384">
        <f>'Főépület gáz 54.'!J3</f>
        <v>0</v>
      </c>
    </row>
    <row r="4" spans="1:4" ht="16.5" customHeight="1" x14ac:dyDescent="0.2">
      <c r="A4" s="20" t="s">
        <v>221</v>
      </c>
      <c r="B4" s="20" t="s">
        <v>222</v>
      </c>
      <c r="C4" s="384">
        <f>'Főépület gáz 62.'!I4</f>
        <v>0</v>
      </c>
      <c r="D4" s="384">
        <f>'Főépület gáz 62.'!J4</f>
        <v>0</v>
      </c>
    </row>
    <row r="5" spans="1:4" ht="17.25" customHeight="1" x14ac:dyDescent="0.2">
      <c r="A5" s="20" t="s">
        <v>35</v>
      </c>
      <c r="B5" s="20" t="s">
        <v>36</v>
      </c>
      <c r="C5" s="384">
        <f>'Főépület gáz 81.'!I10</f>
        <v>0</v>
      </c>
      <c r="D5" s="384">
        <f>'Főépület gáz 81.'!J10</f>
        <v>0</v>
      </c>
    </row>
    <row r="6" spans="1:4" ht="33" customHeight="1" x14ac:dyDescent="0.2">
      <c r="A6" s="20" t="s">
        <v>62</v>
      </c>
      <c r="B6" s="20" t="s">
        <v>63</v>
      </c>
      <c r="C6" s="384">
        <f>'Főépület gáz 82.'!I12</f>
        <v>0</v>
      </c>
      <c r="D6" s="384">
        <f>'Főépület gáz 82.'!J12</f>
        <v>0</v>
      </c>
    </row>
    <row r="7" spans="1:4" ht="18.75" customHeight="1" x14ac:dyDescent="0.2">
      <c r="A7" s="20" t="s">
        <v>223</v>
      </c>
      <c r="B7" s="20" t="s">
        <v>224</v>
      </c>
      <c r="C7" s="384">
        <f>'Főépület gáz 83.'!I3</f>
        <v>0</v>
      </c>
      <c r="D7" s="384">
        <f>'Főépület gáz 83.'!J3</f>
        <v>0</v>
      </c>
    </row>
    <row r="8" spans="1:4" ht="14.25" x14ac:dyDescent="0.2">
      <c r="A8" s="21"/>
      <c r="B8" s="21" t="s">
        <v>202</v>
      </c>
      <c r="C8" s="386">
        <f t="shared" ref="C8:D8" si="0">SUM(C2:C7)</f>
        <v>0</v>
      </c>
      <c r="D8" s="386">
        <f t="shared" si="0"/>
        <v>0</v>
      </c>
    </row>
  </sheetData>
  <printOptions horizontalCentered="1"/>
  <pageMargins left="0.31496062992125984" right="0.31496062992125984" top="0.59055118110236227" bottom="0.35433070866141736" header="0.11811023622047245" footer="0.11811023622047245"/>
  <pageSetup paperSize="9" scale="85" pageOrder="overThenDown" orientation="landscape" useFirstPageNumber="1" r:id="rId1"/>
  <headerFooter alignWithMargins="0">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62</vt:i4>
      </vt:variant>
    </vt:vector>
  </HeadingPairs>
  <TitlesOfParts>
    <vt:vector size="62" baseType="lpstr">
      <vt:lpstr>Bókay J. 53 főösszesítő</vt:lpstr>
      <vt:lpstr>Főéplet kazanház összesítő</vt:lpstr>
      <vt:lpstr>Főéplet kazánház Munkanem ö.</vt:lpstr>
      <vt:lpstr>Főéplet kazanház 54.</vt:lpstr>
      <vt:lpstr>Főéplet kazanház 80.</vt:lpstr>
      <vt:lpstr>Főéplet kazanház 81.</vt:lpstr>
      <vt:lpstr>Főéplet kazanház 82.</vt:lpstr>
      <vt:lpstr>Főépület gáz Főösszesítő</vt:lpstr>
      <vt:lpstr>Főépület gáz Munkanem összesítő</vt:lpstr>
      <vt:lpstr>Főépület gáz 21.</vt:lpstr>
      <vt:lpstr>Főépület gáz 54.</vt:lpstr>
      <vt:lpstr>Főépület gáz 62.</vt:lpstr>
      <vt:lpstr>Főépület gáz 81.</vt:lpstr>
      <vt:lpstr>Főépület gáz 82.</vt:lpstr>
      <vt:lpstr>Főépület gáz 83.</vt:lpstr>
      <vt:lpstr>Főépület Fűtés Főösszesítő</vt:lpstr>
      <vt:lpstr>Főépület Fűtés Munkanem össz</vt:lpstr>
      <vt:lpstr>Főépület Fűtés 54.</vt:lpstr>
      <vt:lpstr>Főépület Fűtés 81.</vt:lpstr>
      <vt:lpstr>Főépület Fűtés 82.</vt:lpstr>
      <vt:lpstr>Főépület Fűtés 84.</vt:lpstr>
      <vt:lpstr>Főépület Fűtés 90.</vt:lpstr>
      <vt:lpstr>Hematológia Főösszesítő</vt:lpstr>
      <vt:lpstr>Hematológia Munkanem összesítő</vt:lpstr>
      <vt:lpstr>Hematológia 54.</vt:lpstr>
      <vt:lpstr>Hematológia 81.</vt:lpstr>
      <vt:lpstr>Hematológia 82.</vt:lpstr>
      <vt:lpstr>Hematológia 90.</vt:lpstr>
      <vt:lpstr>Vesepavilon Főösszesítő</vt:lpstr>
      <vt:lpstr>Vesepavilon Munkanem összesítő</vt:lpstr>
      <vt:lpstr>Vesepavilon 54.</vt:lpstr>
      <vt:lpstr>Vesepavilon 80.</vt:lpstr>
      <vt:lpstr>Vesepavilon 81.</vt:lpstr>
      <vt:lpstr>Vesepavilon 82.</vt:lpstr>
      <vt:lpstr>Vesepavilon 90.</vt:lpstr>
      <vt:lpstr>Udvar+vese HK Főösszesítő</vt:lpstr>
      <vt:lpstr>Udvar+vese HK Munkanem össz</vt:lpstr>
      <vt:lpstr>Udvar+vese HK 12.</vt:lpstr>
      <vt:lpstr>Udvar+vese HK 21.</vt:lpstr>
      <vt:lpstr>Udvar+vese HK 31.</vt:lpstr>
      <vt:lpstr>Udvar+vese HK 54.</vt:lpstr>
      <vt:lpstr>Udvar+vese HK 62.</vt:lpstr>
      <vt:lpstr>Udvar+vese HK 82.</vt:lpstr>
      <vt:lpstr>Udvar+vese HK 90.</vt:lpstr>
      <vt:lpstr>BJ 53 Építész Főösszesítő</vt:lpstr>
      <vt:lpstr>BJ 53 Építész Munkanem össz</vt:lpstr>
      <vt:lpstr>BJ 53 Építész 31.</vt:lpstr>
      <vt:lpstr>BJ 53 Építész 33.</vt:lpstr>
      <vt:lpstr>BJ 53 Építész 34.</vt:lpstr>
      <vt:lpstr>BJ 53 Építész 35.</vt:lpstr>
      <vt:lpstr>BJ 53 Építész 36.</vt:lpstr>
      <vt:lpstr>BJ 53 Építész 39</vt:lpstr>
      <vt:lpstr>BJ 53 Építész 41.</vt:lpstr>
      <vt:lpstr>BJ 53 Építész 42.</vt:lpstr>
      <vt:lpstr>BJ 53 Építész 43.</vt:lpstr>
      <vt:lpstr>BJ 53 Építész 44.</vt:lpstr>
      <vt:lpstr>BJ 53 Építész 47.</vt:lpstr>
      <vt:lpstr>BJ 53 Építész 48.</vt:lpstr>
      <vt:lpstr>BJ 53 Építész 82</vt:lpstr>
      <vt:lpstr>BJ 53 Elektromos Főösszesítő</vt:lpstr>
      <vt:lpstr>BJ 53 Elektromos Munkanem össz</vt:lpstr>
      <vt:lpstr>BJ 53 Elektromos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mg</cp:lastModifiedBy>
  <cp:lastPrinted>2017-07-29T18:33:31Z</cp:lastPrinted>
  <dcterms:created xsi:type="dcterms:W3CDTF">2017-07-28T09:17:12Z</dcterms:created>
  <dcterms:modified xsi:type="dcterms:W3CDTF">2017-11-28T08:55:27Z</dcterms:modified>
</cp:coreProperties>
</file>