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uszaki\_Alprojektek\03_F-O-G\kozbeszerzes\"/>
    </mc:Choice>
  </mc:AlternateContent>
  <bookViews>
    <workbookView xWindow="0" yWindow="0" windowWidth="21228" windowHeight="12240" tabRatio="893"/>
  </bookViews>
  <sheets>
    <sheet name="Záradék" sheetId="14" r:id="rId1"/>
    <sheet name="Összesítő" sheetId="13" r:id="rId2"/>
    <sheet name="Felvonulási létesítmények" sheetId="12" r:id="rId3"/>
    <sheet name="Zsaluzás és állványozás" sheetId="11" r:id="rId4"/>
    <sheet name="Költségtérítés tételek" sheetId="10" r:id="rId5"/>
    <sheet name="Irtás, föld- és sziklamunka" sheetId="9" r:id="rId6"/>
    <sheet name="Falazás és egyéb kőműves munkák" sheetId="8" r:id="rId7"/>
    <sheet name="Vakolás és rabicolás" sheetId="7" r:id="rId8"/>
    <sheet name="Szárazépítés" sheetId="6" r:id="rId9"/>
    <sheet name="Aljzatkészítés, hideg - és mele" sheetId="16" r:id="rId10"/>
    <sheet name="Bádogozás" sheetId="5" r:id="rId11"/>
    <sheet name="Asztalosszerkezetek elhelyezése" sheetId="4" r:id="rId12"/>
    <sheet name="Lakatosszerkezetek elhelyezése" sheetId="3" r:id="rId13"/>
    <sheet name="Felületképzés (festés, mázolás," sheetId="2" r:id="rId14"/>
    <sheet name="Árnyékolók beépítése" sheetId="1" r:id="rId15"/>
    <sheet name="Takarítási munkák" sheetId="15" r:id="rId16"/>
  </sheets>
  <calcPr calcId="162913"/>
</workbook>
</file>

<file path=xl/calcChain.xml><?xml version="1.0" encoding="utf-8"?>
<calcChain xmlns="http://schemas.openxmlformats.org/spreadsheetml/2006/main">
  <c r="I2" i="16" l="1"/>
  <c r="I4" i="16" s="1"/>
  <c r="C9" i="13" s="1"/>
  <c r="H2" i="16"/>
  <c r="H4" i="16" s="1"/>
  <c r="B9" i="13" s="1"/>
  <c r="I22" i="1" l="1"/>
  <c r="H22" i="1"/>
  <c r="I20" i="1"/>
  <c r="H20" i="1"/>
  <c r="C15" i="13" l="1"/>
  <c r="B15" i="13"/>
  <c r="I18" i="1" l="1"/>
  <c r="H18" i="1"/>
  <c r="I16" i="1"/>
  <c r="H16" i="1"/>
  <c r="I14" i="1"/>
  <c r="H14" i="1"/>
  <c r="I12" i="1"/>
  <c r="H12" i="1"/>
  <c r="I10" i="1"/>
  <c r="H10" i="1"/>
  <c r="I8" i="1"/>
  <c r="H8" i="1"/>
  <c r="H12" i="10"/>
  <c r="I12" i="10"/>
  <c r="I8" i="12"/>
  <c r="H8" i="12"/>
  <c r="I7" i="11"/>
  <c r="H7" i="11"/>
  <c r="I6" i="15" l="1"/>
  <c r="H6" i="15"/>
  <c r="I18" i="2"/>
  <c r="H18" i="2"/>
  <c r="I26" i="3"/>
  <c r="H26" i="3"/>
  <c r="I82" i="4"/>
  <c r="H82" i="4"/>
  <c r="I12" i="5"/>
  <c r="H12" i="5"/>
  <c r="I11" i="6"/>
  <c r="H11" i="6"/>
  <c r="I6" i="7"/>
  <c r="H6" i="7"/>
  <c r="I8" i="8"/>
  <c r="H8" i="8"/>
  <c r="I6" i="9"/>
  <c r="H6" i="9"/>
  <c r="I9" i="11"/>
  <c r="H9" i="11"/>
  <c r="H4" i="7" l="1"/>
  <c r="I4" i="7"/>
  <c r="D4" i="8"/>
  <c r="H4" i="8" s="1"/>
  <c r="D11" i="2"/>
  <c r="D13" i="2" s="1"/>
  <c r="I13" i="2" l="1"/>
  <c r="D15" i="2"/>
  <c r="H13" i="2"/>
  <c r="I11" i="2"/>
  <c r="H11" i="2"/>
  <c r="I4" i="8"/>
  <c r="D6" i="8"/>
  <c r="H15" i="2" l="1"/>
  <c r="I15" i="2"/>
  <c r="I6" i="8"/>
  <c r="H6" i="8"/>
  <c r="D85" i="4" l="1"/>
  <c r="D91" i="4"/>
  <c r="D88" i="4"/>
  <c r="D87" i="4"/>
  <c r="D86" i="4"/>
  <c r="I6" i="4"/>
  <c r="H6" i="4"/>
  <c r="D31" i="4"/>
  <c r="D89" i="4" l="1"/>
  <c r="H6" i="12"/>
  <c r="I6" i="12"/>
  <c r="H4" i="15"/>
  <c r="I4" i="15"/>
  <c r="H9" i="2"/>
  <c r="I9" i="2"/>
  <c r="H7" i="2"/>
  <c r="I7" i="2"/>
  <c r="I2" i="15"/>
  <c r="H2" i="15"/>
  <c r="D2" i="5"/>
  <c r="H2" i="5" s="1"/>
  <c r="I10" i="5"/>
  <c r="H10" i="5"/>
  <c r="I8" i="10"/>
  <c r="I14" i="10" s="1"/>
  <c r="H8" i="10"/>
  <c r="H14" i="10" s="1"/>
  <c r="I6" i="1"/>
  <c r="H6" i="1"/>
  <c r="I4" i="1"/>
  <c r="H4" i="1"/>
  <c r="I2" i="1"/>
  <c r="H2" i="1"/>
  <c r="H24" i="1" s="1"/>
  <c r="I4" i="2"/>
  <c r="H4" i="2"/>
  <c r="I2" i="2"/>
  <c r="H2" i="2"/>
  <c r="I24" i="3"/>
  <c r="H24" i="3"/>
  <c r="I22" i="3"/>
  <c r="H22" i="3"/>
  <c r="I20" i="3"/>
  <c r="H20" i="3"/>
  <c r="I18" i="3"/>
  <c r="H18" i="3"/>
  <c r="I15" i="3"/>
  <c r="H15" i="3"/>
  <c r="I12" i="3"/>
  <c r="H12" i="3"/>
  <c r="I10" i="3"/>
  <c r="H10" i="3"/>
  <c r="I8" i="3"/>
  <c r="H8" i="3"/>
  <c r="I6" i="3"/>
  <c r="H6" i="3"/>
  <c r="I4" i="3"/>
  <c r="H4" i="3"/>
  <c r="I2" i="3"/>
  <c r="H2" i="3"/>
  <c r="I80" i="4"/>
  <c r="H80" i="4"/>
  <c r="I78" i="4"/>
  <c r="H78" i="4"/>
  <c r="I76" i="4"/>
  <c r="H76" i="4"/>
  <c r="I74" i="4"/>
  <c r="H74" i="4"/>
  <c r="I71" i="4"/>
  <c r="H71" i="4"/>
  <c r="I69" i="4"/>
  <c r="H69" i="4"/>
  <c r="I67" i="4"/>
  <c r="H67" i="4"/>
  <c r="I64" i="4"/>
  <c r="H64" i="4"/>
  <c r="I62" i="4"/>
  <c r="H62" i="4"/>
  <c r="I60" i="4"/>
  <c r="H60" i="4"/>
  <c r="I58" i="4"/>
  <c r="H58" i="4"/>
  <c r="I56" i="4"/>
  <c r="H56" i="4"/>
  <c r="I54" i="4"/>
  <c r="H54" i="4"/>
  <c r="I52" i="4"/>
  <c r="H52" i="4"/>
  <c r="I50" i="4"/>
  <c r="H50" i="4"/>
  <c r="I48" i="4"/>
  <c r="H48" i="4"/>
  <c r="I46" i="4"/>
  <c r="H46" i="4"/>
  <c r="I44" i="4"/>
  <c r="H44" i="4"/>
  <c r="I42" i="4"/>
  <c r="H42" i="4"/>
  <c r="I40" i="4"/>
  <c r="H40" i="4"/>
  <c r="I38" i="4"/>
  <c r="H38" i="4"/>
  <c r="I36" i="4"/>
  <c r="H36" i="4"/>
  <c r="I34" i="4"/>
  <c r="H34" i="4"/>
  <c r="I30" i="4"/>
  <c r="H30" i="4"/>
  <c r="I28" i="4"/>
  <c r="H28" i="4"/>
  <c r="I26" i="4"/>
  <c r="H26" i="4"/>
  <c r="I24" i="4"/>
  <c r="H24" i="4"/>
  <c r="I22" i="4"/>
  <c r="H22" i="4"/>
  <c r="I20" i="4"/>
  <c r="H20" i="4"/>
  <c r="I18" i="4"/>
  <c r="H18" i="4"/>
  <c r="I16" i="4"/>
  <c r="H16" i="4"/>
  <c r="I14" i="4"/>
  <c r="H14" i="4"/>
  <c r="I12" i="4"/>
  <c r="H12" i="4"/>
  <c r="I10" i="4"/>
  <c r="H10" i="4"/>
  <c r="I8" i="4"/>
  <c r="H8" i="4"/>
  <c r="I4" i="4"/>
  <c r="H4" i="4"/>
  <c r="I2" i="4"/>
  <c r="H2" i="4"/>
  <c r="I8" i="5"/>
  <c r="H8" i="5"/>
  <c r="I6" i="5"/>
  <c r="H6" i="5"/>
  <c r="I4" i="5"/>
  <c r="H4" i="5"/>
  <c r="I9" i="6"/>
  <c r="H9" i="6"/>
  <c r="I7" i="6"/>
  <c r="H7" i="6"/>
  <c r="I5" i="6"/>
  <c r="H5" i="6"/>
  <c r="I2" i="6"/>
  <c r="H2" i="6"/>
  <c r="I2" i="7"/>
  <c r="C7" i="13" s="1"/>
  <c r="H2" i="7"/>
  <c r="B7" i="13" s="1"/>
  <c r="I2" i="8"/>
  <c r="C6" i="13" s="1"/>
  <c r="H2" i="8"/>
  <c r="B6" i="13" s="1"/>
  <c r="I4" i="9"/>
  <c r="H4" i="9"/>
  <c r="I2" i="9"/>
  <c r="H2" i="9"/>
  <c r="B5" i="13" s="1"/>
  <c r="I10" i="10"/>
  <c r="H10" i="10"/>
  <c r="I6" i="10"/>
  <c r="H6" i="10"/>
  <c r="I4" i="10"/>
  <c r="H4" i="10"/>
  <c r="I2" i="10"/>
  <c r="H2" i="10"/>
  <c r="I5" i="11"/>
  <c r="H5" i="11"/>
  <c r="B3" i="13" s="1"/>
  <c r="I2" i="11"/>
  <c r="H2" i="11"/>
  <c r="I4" i="12"/>
  <c r="H4" i="12"/>
  <c r="I2" i="12"/>
  <c r="H2" i="12"/>
  <c r="H11" i="12" l="1"/>
  <c r="B2" i="13" s="1"/>
  <c r="I11" i="12"/>
  <c r="C2" i="13" s="1"/>
  <c r="I24" i="1"/>
  <c r="C14" i="13" s="1"/>
  <c r="B14" i="13"/>
  <c r="C13" i="13"/>
  <c r="B13" i="13"/>
  <c r="C10" i="13"/>
  <c r="B10" i="13"/>
  <c r="C8" i="13"/>
  <c r="B8" i="13"/>
  <c r="C5" i="13"/>
  <c r="C4" i="13"/>
  <c r="B4" i="13"/>
  <c r="C3" i="13"/>
  <c r="I2" i="5"/>
  <c r="C12" i="13"/>
  <c r="B12" i="13"/>
  <c r="C11" i="13"/>
  <c r="B11" i="13"/>
  <c r="C24" i="14" l="1"/>
  <c r="C25" i="14" s="1"/>
  <c r="D24" i="14"/>
  <c r="D25" i="14" s="1"/>
  <c r="B16" i="13"/>
  <c r="C16" i="13"/>
  <c r="C26" i="14" l="1"/>
  <c r="C27" i="14" s="1"/>
  <c r="C28" i="14" s="1"/>
  <c r="C29" i="14" s="1"/>
  <c r="C30" i="14" s="1"/>
</calcChain>
</file>

<file path=xl/sharedStrings.xml><?xml version="1.0" encoding="utf-8"?>
<sst xmlns="http://schemas.openxmlformats.org/spreadsheetml/2006/main" count="561" uniqueCount="311">
  <si>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</si>
  <si>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</si>
  <si>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</si>
  <si>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</si>
  <si>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</si>
  <si>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</si>
  <si>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</si>
  <si>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</si>
  <si>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</si>
  <si>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</si>
  <si>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</si>
  <si>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</si>
  <si>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</si>
  <si>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db</t>
  </si>
  <si>
    <t>Mobil WC bérleti díj elszámolása, szállítással, heti karbantartással Mobil W.C. bérleti díj/hó</t>
  </si>
  <si>
    <t>12-012-1.2.1-0025005</t>
  </si>
  <si>
    <t>Munkanem összesen:</t>
  </si>
  <si>
    <t>Felvonulási létesítmények</t>
  </si>
  <si>
    <t>15-012-6.1</t>
  </si>
  <si>
    <t>m2</t>
  </si>
  <si>
    <t>15-016-2.5-0023128</t>
  </si>
  <si>
    <t>Zsaluzás és állványozás</t>
  </si>
  <si>
    <t>19-010-1.1.2</t>
  </si>
  <si>
    <t>klt</t>
  </si>
  <si>
    <t>Gyártmánytervek elkészítése NYZ-Konszignáció szerint</t>
  </si>
  <si>
    <t>19-010-1.11.1.3</t>
  </si>
  <si>
    <t>óra</t>
  </si>
  <si>
    <t>Általános teendők megvalósulás szakaszában, ellenőrző mérések, építési műszaki ellenőrzés</t>
  </si>
  <si>
    <t>19-010-1.11.2.2</t>
  </si>
  <si>
    <t>nap</t>
  </si>
  <si>
    <t>19-071-1.3</t>
  </si>
  <si>
    <t>Közmű használata; fogyasztásmérés az építkezés időtartalma alatt: víz, villany</t>
  </si>
  <si>
    <t>Költségtérítés tételek</t>
  </si>
  <si>
    <t>21-011-11.4</t>
  </si>
  <si>
    <t>21-011-12</t>
  </si>
  <si>
    <t>m3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</si>
  <si>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</si>
  <si>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</si>
  <si>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Irtás, föld- és sziklamunka</t>
  </si>
  <si>
    <t>33-001-1.1.1.2.1.3.1</t>
  </si>
  <si>
    <t>Falazás és egyéb kőműves munkák</t>
  </si>
  <si>
    <t>36-090-1.2.3-0550080</t>
  </si>
  <si>
    <t>Ablakkeret belső vakolatjavítása a meglazult, sérült vakolat előzetes leverésével, durva, sima kivitelben, hiánypótlás 25% felett festés és glettelés</t>
  </si>
  <si>
    <t>Vakolás és rabicolás</t>
  </si>
  <si>
    <t>39-001-1.1.1.1-0120012</t>
  </si>
  <si>
    <t>Válaszfal bontása és igazítása a nyílászáró-tok osztáshoz: CW fém vázszerkezetre szerelt válaszfal hőszigeteléssel, csavarfejek és illesztések glettelve (Q2), és festve 2 x 1 rtg. normál, 12,5 mm vtg. gipszkarton borítással, egyszeres, CW 50-06 mm vtg.</t>
  </si>
  <si>
    <t>tartóvázzal  RIGIPS normál építőlemez RB 12,5 mm, ásványi szálas hőszigetelés (FSZ 0.10-0.13 és 0.47  0.48)</t>
  </si>
  <si>
    <t>39-005-2.1.1-0000001</t>
  </si>
  <si>
    <t>39-005-2.1.1-0000002</t>
  </si>
  <si>
    <t>39-005-2.1.1-0120032</t>
  </si>
  <si>
    <r>
      <t>Szabadon álló előtétfal készítése, 1 rtg. gipszkarton borítással, 50 mm széles profilvázra szerelve RIGIPS 1 rtg. gipszkarton + 50 mm szigetelőanyag (11 kg/m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), Th=0,5 óra (1.12)</t>
    </r>
  </si>
  <si>
    <t>Szárazépítés</t>
  </si>
  <si>
    <t>43-003-8.1.1-0000003</t>
  </si>
  <si>
    <t>m</t>
  </si>
  <si>
    <t>Ablak- vagy szemöldökpárkány minősített ötvözött horganylemezből, 50 cm kiterített szélességig Ablakpárkány RHEINZINK-QUALITY ZINK minőségű ötvözött horganylemezből, 0,65 mm vtg., standard felületű, Ksz: 25 cm  II.EMELET</t>
  </si>
  <si>
    <t>43-003-8.1.1-0993104</t>
  </si>
  <si>
    <t>Ablakpárkány RHEINZINK-QUALITY ZINK minőségű ötvözött horganylemezből, 0,65 mm vtg., standard felületű, Ksz: 25 cm  I.EMELET</t>
  </si>
  <si>
    <t>43-003-8.1.1-0993105</t>
  </si>
  <si>
    <t>Ablakpárkány RHEINZINK-QUALITY ZINK minőségű ötvözött horganylemezből, 0,65 mm vtg., standard felületű, Ksz: 30 cm FSZ</t>
  </si>
  <si>
    <t>Bádogozás</t>
  </si>
  <si>
    <t>44-000-1.1</t>
  </si>
  <si>
    <t>44-000-1.1-0000001</t>
  </si>
  <si>
    <t>44-000-1.1-0000003</t>
  </si>
  <si>
    <t>44-000-1.1-0000004</t>
  </si>
  <si>
    <t>44-000-1.2</t>
  </si>
  <si>
    <t>44-000-1.2-0000001</t>
  </si>
  <si>
    <t>44-000-1.2-0000002</t>
  </si>
  <si>
    <t>44-000-1.2-0000003</t>
  </si>
  <si>
    <t>44-000-1.3</t>
  </si>
  <si>
    <t>44-000-1.3-0000002</t>
  </si>
  <si>
    <t>44-000-1.3-0000003</t>
  </si>
  <si>
    <t>44-000-1.4</t>
  </si>
  <si>
    <t>44-000-1.4-0000001</t>
  </si>
  <si>
    <t>44-000-1.4-0000002</t>
  </si>
  <si>
    <t>44-001-2.1.1</t>
  </si>
  <si>
    <t>Fa kültéri nyílászárók gyártása és elhelyezése, gerébtokos bejárati ajtó (szerelvényezéssel, illesztéssel), 6,01-10,00 m kerület között - ALAGSOR NYZ-Konszignáció szerint (Ak31)</t>
  </si>
  <si>
    <t>44-001-2.1.1-0000001</t>
  </si>
  <si>
    <t>Fa kültéri nyílászárók gyártása és elhelyezése, gerébtokos bejárati kétszárnyú és bejárati egyszárnyú ajtó (szerelvényezéssel, illesztéssel), 6,01-10,00 m kerület között -ALAGSOR NYZ-Konszignáció szerint (Ak23)</t>
  </si>
  <si>
    <t>44-001-2.1.1-0000002</t>
  </si>
  <si>
    <t>elhelyezése, gerébtokos bejárati kétszárnyú ajtó (szerelvényezéssel, illesztéssel), 6,01-10,00 m kerület között -ALAGSOR NYZ-Konszignáció szerint (Ak18)</t>
  </si>
  <si>
    <t>44-002-1.2.1.2</t>
  </si>
  <si>
    <t>Fa kültéri nyílászárók, kétrétegű gerébtokos ablak gyártása és elhelyezése, falazással egyidejűleg vagy kihagyott nyílásba, (szerelvényezéssel, illesztéssel), kávás falba, 4,01-6,00 m kerület között ALAGSOR NYZ-Konszignáció szerint</t>
  </si>
  <si>
    <t>44-002-1.2.1.2-0000001</t>
  </si>
  <si>
    <t>Fa kültéri nyílászárók, kétrétegű gerébtokos ablak gyártása és elhelyezése, falazással egyidejűleg vagy kihagyott nyílásba, (szerelvényezéssel, illesztéssel), kávás falba, 4,01-6,00 m kerület között  NYZ-Konszignáció szerint - FSZ</t>
  </si>
  <si>
    <t>44-002-1.2.1.2-0000003</t>
  </si>
  <si>
    <t>44-002-1.2.1.3</t>
  </si>
  <si>
    <t>Fa kültéri nyílászárók, kétrétegű gerébtokos ablak gyártása és elhelyezése, falazással egyidejűleg vagy kihagyott nyílásba, (szerelvényezéssel, illesztéssel), kávás falba, 6,01-8,00 m kerület között ALAGSOR NYZ-Konszignáció szerint</t>
  </si>
  <si>
    <t>44-002-1.2.1.3-0000001</t>
  </si>
  <si>
    <t>Fa kültéri nyílászárók, kétrétegű gerébtokos ablak gyártása és elhelyezése, falazással egyidejűleg vagy kihagyott nyílásba, (szerelvényezéssel, illesztéssel), kávás falba, 6,01-8,00 m kerület között NYZ-Konszignáció szerint - FSZ</t>
  </si>
  <si>
    <t>44-002-1.2.1.3-0000002</t>
  </si>
  <si>
    <t>44-002-1.2.1.3-0000003</t>
  </si>
  <si>
    <t>44-002-1.2.1.3-0000004</t>
  </si>
  <si>
    <t>44-002-1.2.1.3-0000005</t>
  </si>
  <si>
    <t>44-002-1.2.1.3-0000006</t>
  </si>
  <si>
    <t>44-002-1.3.2.6-0000001</t>
  </si>
  <si>
    <t>44-002-1.3.2.6-0000002</t>
  </si>
  <si>
    <t>44-003-1.1.2.7-0120405</t>
  </si>
  <si>
    <t>44-003-1.1.2.7-0120406</t>
  </si>
  <si>
    <t>44-003-1.1.2.7-0120415</t>
  </si>
  <si>
    <t>44-003-1.1.3.1-0120545</t>
  </si>
  <si>
    <t>44-011-1.1.1-0166521</t>
  </si>
  <si>
    <t>Műanyag kültéri nyílászárók elhelyezése előre kihagyott falnyílásba, hőszigetelt, fokozott légzárású bejárati ajtó, tömítés nélkül (szerelvényezve, finom beállítással), 6,01-10,00 m kerület között III.EMELET NYZ-Konszignáció szerint (Tk04)</t>
  </si>
  <si>
    <t>44-012-1.1.2.1.1-0222162</t>
  </si>
  <si>
    <t>Műanyag kültéri nyílászárók, hőszigetelt, fokozott légzárású ablak gyártása és elhelyezése előre kihagyott falnyílásba, tömítés nélkül (szerelvényezve, finombeállítással), háromkamrás profil, egyszárnyú, bukó-nyíló III.EMELET NYZ-Konszignáció szerint</t>
  </si>
  <si>
    <t>44-090-33</t>
  </si>
  <si>
    <t>Ablakdeszka pótlása: új belső fa könyöklő mázolva: ALAGSOR NYZ-Konszignáció szerint</t>
  </si>
  <si>
    <t>44-090-54</t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</si>
  <si>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 ALAGSOR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</si>
  <si>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 FSZ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</si>
  <si>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 ALAGSOR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</si>
  <si>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 FSZ</t>
    </r>
  </si>
  <si>
    <r>
      <t>Fa nyílászáró szerkezetek bontása,  ajtó, ablak vagy kapu, 4,01-6,00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 FSZ</t>
    </r>
  </si>
  <si>
    <r>
      <t>Fa nyílászáró szerkezetek bontása,  ajtó, ablak vagy kapu, 4,01-6,00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  I.EMELET</t>
    </r>
  </si>
  <si>
    <r>
      <t>Fa nyílászáró szerkezetek bontása,  ajtó, ablak vagy kapu, 6,01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felett ALAGSOR</t>
    </r>
  </si>
  <si>
    <r>
      <t>Fa nyílászáró szerkezetek bontása,  ajtó, ablak vagy kapu, 6,01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felett FSZ</t>
    </r>
  </si>
  <si>
    <r>
      <t>Fa kültéri nyílászárók, hőszigetelt, fokozott légzárású erkélyajtó gyártása és elhelyezése, falazással egyidejűleg vagy kihagyott nyílásba, (szerelvényezéssel, illesztéssel) 6,01-10,00 m kerület között, egyszárnyú nyíló erkélyajtó, U = 1,1 W/m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K lazúros</t>
    </r>
  </si>
  <si>
    <r>
      <t>Fa kültéri nyílászárók, hőszigetelt, fokozott légzárású erkélyajtó gyártása és elhelyezése, falazással egyidejűleg vagy kihagyott nyílásba, (szerelvényezéssel, illesztéssel) 10,00 m kerület felett, kétszárnyú középen nyíló erkélyajtó, U = 1,1 W/m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K</t>
    </r>
  </si>
  <si>
    <t>Asztalosszerkezetek elhelyezése</t>
  </si>
  <si>
    <t>45-000-1.1.1</t>
  </si>
  <si>
    <t>45-000-1.1.3</t>
  </si>
  <si>
    <t>45-000-1.2.3</t>
  </si>
  <si>
    <t>45-000-2.3</t>
  </si>
  <si>
    <t>Rácsok, korlátok, kerítések bontása, ablakrács ALAGSOR</t>
  </si>
  <si>
    <t>45-000-2.3-0000001</t>
  </si>
  <si>
    <t>Rácsok, korlátok, kerítések bontása, ablakrács FSZ</t>
  </si>
  <si>
    <t>45-001-11.5.1.1-0134404</t>
  </si>
  <si>
    <t xml:space="preserve">Kültéri ajtók, többfunkciós, hő- és hangszigetelő acélajtó elhelyezése, 3 oldalon falcolt, 1,5 mm lemezvastagsággal, acéltokkal (sarok, falazós, gipszkarton, blokktokkal) szerelve, egyszárnyú kivitelben, 750x2000-1250x2500 mm névleges méretig Hörmann D45 </t>
  </si>
  <si>
    <t>kültéri ajtóelem saroktokkal, fekete kilinccsel, névleges méret: 1000 x 2000 mm, alapozott</t>
  </si>
  <si>
    <t>45-001-11.5.2.1-0134418</t>
  </si>
  <si>
    <t>Kültéri ajtók, többfunkciós, hő- és hangszigetelő acélajtó elhelyezése, 3 oldalon falcolt, 1,5 mm lemezvastagsággal, acéltokkal (sarok, falazós, gipszkarton, blokktokkal) szerelve, kétszárnyú kivitelben, 1500x2000-2500x2500 mm névleges méretig Hörmann</t>
  </si>
  <si>
    <t>D45 kültéri kétszárnyú ajtóelem saroktokkal, fekete kilinccsel, névleges méret: 1750 x 2125mm, (szimetrikus osztásban), alapozott</t>
  </si>
  <si>
    <t>45-002-2.1-0131856</t>
  </si>
  <si>
    <t>45-004-4.1-0990115</t>
  </si>
  <si>
    <t>45-004-4.2-0990116</t>
  </si>
  <si>
    <t>Betétrács, ablakrács elhelyezése falazatba, véséssel, befalazással, 50,01 kg/db tömeg felett Betétrács, ablakrács 50,00 kg/db tömeg felett ALAGSOR NYZ-konszignáció szerint</t>
  </si>
  <si>
    <t>45-004-4.2-0990117</t>
  </si>
  <si>
    <t>Betétrács, ablakrács 50,00 kg/db tömeg felett FSZ NYZ-Konszignáció szerint</t>
  </si>
  <si>
    <r>
      <t>Fém nyílászáró szerkezetek bontása, ajtó, ablak, kapu, 2,01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felület felett</t>
    </r>
  </si>
  <si>
    <r>
      <t>Fém nyílászáró szerkezetek bontása, fém portálok, üvegfalak, 5,01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felület felett</t>
    </r>
  </si>
  <si>
    <t>Lakatosszerkezetek elhelyezése</t>
  </si>
  <si>
    <t>47-000-1.21.4.1.1-0418383</t>
  </si>
  <si>
    <t>Belső festéseknél felület előkészítése, részmunkák; glettelés, diszperziós kötőanyagú glettel, Gipszkarton felületen, tagolatlan felületen Caparol Akkordspachtel Fein paszta formájú, diszperziós kötőanyagú beltéri glettanyag, fehér</t>
  </si>
  <si>
    <t>47-011-15.1.2.1-0159456</t>
  </si>
  <si>
    <t>Diszperziós festés műanyag bázisú vizes-diszperziós  fehér vagy gyárilag színezett festékkel, új vagy régi lekapart, előkészített alapfelületen  vagy jól tapadó meglévő festékrétegen, beton felületen, két rétegben, tagolatlan sima felületen Caparol</t>
  </si>
  <si>
    <t>Deckweiss Top diszperziós belső falfesték, mosásálló, fehér</t>
  </si>
  <si>
    <t>Felületképzés (festés, mázolás, tapétázás, korrózióvédelem)</t>
  </si>
  <si>
    <t>49-031-1.1.2.3-0000002</t>
  </si>
  <si>
    <t>Méretre készített homlokzati textilárnyékoló felszerelése,  ablakra vagy homlokzatra négyzetes alumínium házzal, vezetősínnel, karos (kurblis) mozgatással, 6,00 m kerület felett FSZ NYZ-Konszignáció szerint</t>
  </si>
  <si>
    <t>49-031-1.1.2.3-0000003</t>
  </si>
  <si>
    <t>49-031-1.1.2.3-0195067</t>
  </si>
  <si>
    <t>Árnyékolók beépítése</t>
  </si>
  <si>
    <t>Összesen:</t>
  </si>
  <si>
    <t>Anterra Zrt.</t>
  </si>
  <si>
    <t xml:space="preserve">                                       </t>
  </si>
  <si>
    <t xml:space="preserve"> Szám         :.............           </t>
  </si>
  <si>
    <t xml:space="preserve"> KSH besorolás:.....................  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</si>
  <si>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</si>
  <si>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</si>
  <si>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</si>
  <si>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</si>
  <si>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</si>
  <si>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</si>
  <si>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</si>
  <si>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</si>
  <si>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</si>
  <si>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</si>
  <si>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Aláírás</t>
  </si>
  <si>
    <t>2.1 Tartalékkeret vetítési alap</t>
  </si>
  <si>
    <t>3.1 ÁFA vetítési alap</t>
  </si>
  <si>
    <t>3.2 Áfa</t>
  </si>
  <si>
    <t>4.  A munka ára</t>
  </si>
  <si>
    <t>2.2 Tartalékkeret</t>
  </si>
  <si>
    <t xml:space="preserve">Fül- Orr- Gégészeti és Fej- Nyaksebészeti Klinika                                       </t>
  </si>
  <si>
    <t xml:space="preserve">Név :  Semmelweis Egyetem               </t>
  </si>
  <si>
    <t xml:space="preserve">Cím : 1083 Budapest, Szigony utca 37                                  </t>
  </si>
  <si>
    <t>Külső nyílászárók korszerűsítése, cseréje</t>
  </si>
  <si>
    <t>1021 Budapest, Hűvösvölgyi út 87</t>
  </si>
  <si>
    <t>Megjegyzés</t>
  </si>
  <si>
    <t>Teherhordó és kitöltő falazat készítése, égetett agyag-kerámia termékekből, normál elemekből, 380 mm falvastagságban, 380x250x238 mm-es méretű kézi falazóblokkból, falazó, cementes mészhabarcsba falazva, külső oldalon a meglévő téglaburkolattal azonos színű burkolótéglával burkolva, a parapetfelon 30 cm magasságig bitumenes vastaglemez lábazati szigetelést kell készíteni kellősített aljzaton.</t>
  </si>
  <si>
    <t>Szabadon álló előtétfal készítése, 1 rtg. gipszkarton borítással, 50 mm széles profilvázra szerelve RIGIPS 1 rtg. gipszkarton + 50 mm szigetelőanyag (11 kg/m3), Th=0,5 óra (1.13)</t>
  </si>
  <si>
    <t>Szabadon álló előtétfal készítése, 1 rtg. gipszkarton borítással, 50 mm széles profilvázra szerelve RIGIPS 1 rtg. gipszkarton + 50 mm szigetelőanyag (11 kg/m3), Th=0,5 óra (1.02)</t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</si>
  <si>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 II.EMELET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</si>
  <si>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 III.EMELET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</si>
  <si>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  I.EMELET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</si>
  <si>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 II.EMELET</t>
    </r>
  </si>
  <si>
    <r>
      <t>Fa nyílászáró szerkezetek bontása,  ajtó, ablak vagy kapu, 4,01-6,00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  II.EMELET</t>
    </r>
  </si>
  <si>
    <r>
      <t>Fa nyílászáró szerkezetek bontása,  ajtó, ablak vagy kapu,  6,01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felett I.EMELET</t>
    </r>
  </si>
  <si>
    <t>Fa kültéri nyílászárók, kétrétegű gerébtokos ablak gyártása és elhelyezése, falazással egyidejűleg vagy kihagyott nyílásba, (szerelvényezéssel, illesztéssel), kávás falba, 4,01-6,00 m kerület között II.EMELET NYZ-Konszignáció szerint</t>
  </si>
  <si>
    <t>Fa kültéri nyílászárók, kétrétegű gerébtokos ablak gyártása és elhelyezése, falazással egyidejűleg vagy kihagyott nyílásba, (szerelvényezéssel, illesztéssel), kávás falba, 8,00 m kerület felett NYZ-Konszignáció szerint - FSZ</t>
  </si>
  <si>
    <t>Fa kültéri nyílászárók, kétrétegű gerébtokos ablak gyártása és elhelyezése, falazással egyidejűleg vagy kihagyott nyílásba, (szerelvényezéssel, illesztéssel), kávás falba, 6,01-8,00 m kerület között I.EMELET NYZ-Konszignáció szerint</t>
  </si>
  <si>
    <t>Fa kültéri nyílászárók, kétrétegű gerébtokos ablak gyártása és elhelyezése, falazással egyidejűleg vagy kihagyott nyílásba, (szerelvényezéssel, illesztéssel), kávás falba, 8,00 m kerület felett I.EMELET NYZ-Konszignáció szerint</t>
  </si>
  <si>
    <t>Fa kültéri nyílászárók, kétrétegű gerébtokos ablak gyártása és elhelyezése, falazással egyidejűleg vagy kihagyott nyílásba, (szerelvényezéssel, illesztéssel), kávás falba, 8,00 m kerület felett II.EMELET NYZ-Konszignáció szerint</t>
  </si>
  <si>
    <r>
      <t>Fa kültéri nyílászárók, hőszigetelt, fokozott légzárású nyílászáró gyártása és elhelyezése, előre kihagyott falnyílásba, (szerelvényezéssel, illesztéssel), ajtó - ablak, U = 1,1 W/m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K lazúros vagy RAL fedő festett, hossztoldott ALAGSOR NYZ-Konszignáció szerint</t>
    </r>
  </si>
  <si>
    <r>
      <t>Íves ablak, U = 1,1 W/m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K lazúros vagy RAL fedő festett, hossztoldott ALAGSOR NYZ-Konszignáció szerint</t>
    </r>
  </si>
  <si>
    <t>I. Emelet: Műtő előtétfalak</t>
  </si>
  <si>
    <t>Méretre készített homlokzati textilárnyékoló felszerelése,  ablakra vagy homlokzatra négyzetes alumínium házzal, vezetősínnel, karos (kurblis) mozgatással, 6,00 m kerület felett I.EMELET NYZ-Konszignáció szerint</t>
  </si>
  <si>
    <t>Méretre készített homlokzati textilárnyékoló felszerelése,  ablakra vagy homlokzatra négyzetes alumínium házzal, vezetősínnel, karos (kurblis) mozgatással, 6,00 m kerület felett  II.EMELET NYZ-Konszignáció szerint</t>
  </si>
  <si>
    <t xml:space="preserve"> Teljesítés: 20... év...........hó...nap </t>
  </si>
  <si>
    <t>43-000-7</t>
  </si>
  <si>
    <t>Szegélyek, párkány könyöklő bontása, 50 cm kiterített szélességig</t>
  </si>
  <si>
    <t>43-003-8.1.1-0993106</t>
  </si>
  <si>
    <t>Ablakpárkány RHEINZINK-QUALITY ZINK minőségű ötvözött horganylemezből, 0,65 mm vtg., standard felületű, Ksz: 25 cm  III. EMELET</t>
  </si>
  <si>
    <t xml:space="preserve">Megjegyzés </t>
  </si>
  <si>
    <t xml:space="preserve">Ek101, Ek102, Ek103, Ek104, Ek105, Ek110, Ek111, Ek112, Ek113, Ek114, Ek115, Ek116, </t>
  </si>
  <si>
    <t>Ek201, Ek202, Ek203, Ek204, Ek207, Ek208, Ek209, Ek210</t>
  </si>
  <si>
    <t>90-001-1</t>
  </si>
  <si>
    <t>Járdák, térburkolatok seprése</t>
  </si>
  <si>
    <t>100 m2</t>
  </si>
  <si>
    <r>
      <t>Fém nyílászáró szerkezetek bontása, ajtó, ablak, kapu, 2,00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felületig</t>
    </r>
  </si>
  <si>
    <t>Ak17</t>
  </si>
  <si>
    <t>Ak19</t>
  </si>
  <si>
    <t>Ek117</t>
  </si>
  <si>
    <t xml:space="preserve">Ak06, Ak13, Ak16, Ak18, Ak20, Ak23, </t>
  </si>
  <si>
    <t>Ak18</t>
  </si>
  <si>
    <t xml:space="preserve">Ak06, Ak13, Ak16, Ak20, Ak23, </t>
  </si>
  <si>
    <t>Betétrács, ablakrács elhelyezése falazatba, véséssel, befalazással, 50,00 kg/db tömegig Betétrács, ablakrács 50,00 kg/db tömegig ALAGSOR NYZ-konszignáció szerint</t>
  </si>
  <si>
    <t>47-021-12.3.3-0140291</t>
  </si>
  <si>
    <t>Ak02a, Ak03, Ak04a, Ak05, k07a, Ak07b, Ak02b, Ak08, Ak09a, Ak09b, Ak10a, Ak10b, Ak11a Ak11b, Ak12a, Ak14, Ak15, Ak21, Ak22, Akj12b, Ak12c, Ak24, Ak25a, Ak25b, Ak26, Ak27, Ak28, Ak29, Ak30, Ak32, Ak04b, Ak33, Ak25c</t>
  </si>
  <si>
    <t>lást NYZ-Konszign.</t>
  </si>
  <si>
    <t>Korróziógátló alapozás rácson, korláton, kerítésen, sodronyhálón, kétkomponensű epoxi műgyanta festékkel Katepox bevonóanyag A 300 + B 020 komponens - ALAGSOR</t>
  </si>
  <si>
    <t>47-021-31.3.3-0140291</t>
  </si>
  <si>
    <t>Acélfelületek átvonó festése rácson, korláton, kerítésen, sodronyhálón kétkomponensű epoxi műgyanta festékkel Katepox bevonóanyag A 300 + B 020 komponens   - ALAGSOR</t>
  </si>
  <si>
    <t>lásd NYZ-Konszign.</t>
  </si>
  <si>
    <t>90-003-1.1</t>
  </si>
  <si>
    <t>Folyosók, lépcsőpihenők, közös helyiségek felmosása mattcsiszolt műkő, hézagmentes sima beton, vagy zárthézagú burkolólapokból, műanyag lapokból, tekercsből készült, sima öntött műanyag felületen Felmosás klórmeszes vízzel, lemosás vízzel, feltörlés</t>
  </si>
  <si>
    <t>100m2</t>
  </si>
  <si>
    <t>Fk05a, Fk06, Fk09, Fk01b, Fk01d, Fk01e, Fk01f, Fk01g, Fk01h, Fk13d, Fk13a, Fk13b, Fk13c, Fk13e, Fk06b, Fk05b</t>
  </si>
  <si>
    <t>Ak31</t>
  </si>
  <si>
    <t>Ak23</t>
  </si>
  <si>
    <t>12-006-12.2-0190310</t>
  </si>
  <si>
    <t>Porvédőfal merevítő szerkezettel, fa keretre feszített PE fólia nyílászárók elé</t>
  </si>
  <si>
    <t>Fk02a, Fk03a, Fk03b, Fk04, Fk01b, Fk09a, Fk01f, Ek201a, Ek201b, Ek201c, Ek207a</t>
  </si>
  <si>
    <t>Fa kültéri nyílászárók, kétrétegű gerébtokos ablak gyártása és elhelyezése, falazással egyidejűleg vagy kihagyott nyílásba, (szerelvényezéssel, illesztéssel), kávás falba, 6,01-8,00 m kerület között II. EMELET NYZ-Konszignáció szerint</t>
  </si>
  <si>
    <t>Ak05, Ak32</t>
  </si>
  <si>
    <t>Ek106</t>
  </si>
  <si>
    <t>Ek116</t>
  </si>
  <si>
    <t>Ek101</t>
  </si>
  <si>
    <t>vagy RAL fedő festett, hossztoldott 90 x 320cm I.EMELET NYZ-Konszignáció szerint</t>
  </si>
  <si>
    <r>
      <t>egyszárnyú nyíló erkélyajtó, U = 1,1 W/m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K lazúros vagy RAL fedő festett, hossztoldott 70 x 370cm I.EMELET NYZ-Konszignáció szerint</t>
    </r>
  </si>
  <si>
    <r>
      <t>egyszárnyú nyíló erkélyajtó, U = 1,1 W/m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K lazúros vagy RAL fedő festett, hossztoldott 100 x 320cm I.EMELET NYZ-Konszignáció szerint </t>
    </r>
  </si>
  <si>
    <t>Tk04</t>
  </si>
  <si>
    <t>Ak01</t>
  </si>
  <si>
    <t>Takarítási munkák</t>
  </si>
  <si>
    <t>44-000-1.1-0000002</t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</si>
  <si>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 I.EMELET</t>
    </r>
  </si>
  <si>
    <t>Ak19, Tk04</t>
  </si>
  <si>
    <t>lazúros vagy RAL fedő festett, hossztoldott 140 x 370cm I.EMELET NYZ-Konszignáció szerint</t>
  </si>
  <si>
    <t>Alagsor (fa-nyz)</t>
  </si>
  <si>
    <t>Ak13</t>
  </si>
  <si>
    <t>Fsz (fa-nyz)</t>
  </si>
  <si>
    <t>Ek113a</t>
  </si>
  <si>
    <t>I.Emelet (fa-nyz)</t>
  </si>
  <si>
    <t>II.Emelet (fa-nyz)</t>
  </si>
  <si>
    <t>III.Emelet (műanyag-nyz)</t>
  </si>
  <si>
    <t>47-031-3.1.1.2-0137021</t>
  </si>
  <si>
    <t xml:space="preserve">Külső fafelületek alapmázolása, műgyantabázisú (alkid) oldószertartalmú alapozóval, tagolt felületen Capalac Profi Grund műgyanta bázisú (alkid) oldószertartalmú bevonóanyag, fehér
</t>
  </si>
  <si>
    <t>47-031-3.15.1.1.2-0137021</t>
  </si>
  <si>
    <t xml:space="preserve">Külső fafelületek, mázolása fa nyílászáró szerkezeten, műgyantabázisú (alkid) bevonóanyaggal, két rétegben, tagolt felületen Capalac Profi Grund műgyanta bázisú (alkid) oldószertartalmú bevonóanyag, fehér
</t>
  </si>
  <si>
    <t>Az alapimregnálást a tételek tartalmazzák!</t>
  </si>
  <si>
    <t>47-000-7.2.2.2.-0137001</t>
  </si>
  <si>
    <t xml:space="preserve">Fafelületek mázolásának előkészítő és részmunkái; fafelület beeresztő alapozása (imregnálása) egy rétegben, oldószeres alapozóval, tagolt felületen Capalac Holz-Impr¸gniergrund kültéri, oldószeres különleges favédő alapozó
</t>
  </si>
  <si>
    <t>Hőhídmentes fémszerkezetű ablak, eredetivel azonos kialakításban 4-16-4 hőszigetelő üvegezéssel 4db nyíló vasalattal, I-II.EMELET NYZ-Konszignáció szerint (Jansen Janisol EI30, 60mm-es profíl - komplett szerkezet)</t>
  </si>
  <si>
    <t>Alagsor: 306m2, Fsz: 563m2, I.Emelet: 413m2, II.emelet: 339m2</t>
  </si>
  <si>
    <t>Nyílászáró tok tömítése: külső oldali lég- és vízzárás UV-álló tartósan rugalmas kitöltéssel</t>
  </si>
  <si>
    <t>44-090-34.3.1</t>
  </si>
  <si>
    <t>44-090-34.3.2</t>
  </si>
  <si>
    <t>Nyílászáró tok tömítése: belső oldali légzárás tartósan rugalmas kitöltéssel, szilikon habzsinor háttámasszal</t>
  </si>
  <si>
    <t>A.230,50 Fsz.168,06 EI.:201,50 EII 76,02</t>
  </si>
  <si>
    <t>Nyílászáró kibontása után káva javítása</t>
  </si>
  <si>
    <t>36-090-2.1.1</t>
  </si>
  <si>
    <t>Kétszárnyú bejárati ajtó és felette lévő ablak bevilágító műemlékjellegű felújítása NYZ-Konszignáció szerint (Ak01)</t>
  </si>
  <si>
    <t>Megszünt, nem árazandó tétel 2016.08.31.</t>
  </si>
  <si>
    <t>Új tétel 2016.08.31</t>
  </si>
  <si>
    <t>Megszünt tétel 2016.08.31</t>
  </si>
  <si>
    <t>Változott tétel 2016.08.31</t>
  </si>
  <si>
    <r>
      <t xml:space="preserve">Általános teendők megvalósulás szakaszában, időarányos gépköltség bérleti díja, napban, GURULÓÁLLVÁNY </t>
    </r>
    <r>
      <rPr>
        <strike/>
        <sz val="10"/>
        <color indexed="10"/>
        <rFont val="Times New Roman CE"/>
        <charset val="238"/>
      </rPr>
      <t>- OPCIONÁLIS</t>
    </r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</si>
  <si>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strike/>
        <vertAlign val="superscript"/>
        <sz val="10"/>
        <color indexed="8"/>
        <rFont val="Times New Roman CE"/>
        <charset val="238"/>
      </rPr>
      <t>2</t>
    </r>
    <r>
      <rPr>
        <strike/>
        <sz val="10"/>
        <color indexed="8"/>
        <rFont val="Times New Roman CE"/>
        <charset val="238"/>
      </rPr>
      <t xml:space="preserve"> terhelhetőséggel, állványépítés MSZ és</t>
    </r>
  </si>
  <si>
    <r>
      <t xml:space="preserve">alkalmazástechnikai kézikönyv szerint, 6,00 m munkapadló magasságig, TERASZOKRÓL ÉPÍTENDŐ - </t>
    </r>
    <r>
      <rPr>
        <strike/>
        <sz val="10"/>
        <color indexed="10"/>
        <rFont val="Times New Roman CE"/>
        <charset val="238"/>
      </rPr>
      <t>OPCIONÁLIS</t>
    </r>
  </si>
  <si>
    <r>
      <t>Guruló állvány, 2,50x1,50 m-es járólappal, 2,00 kN/m</t>
    </r>
    <r>
      <rPr>
        <strike/>
        <vertAlign val="superscript"/>
        <sz val="10"/>
        <color indexed="8"/>
        <rFont val="Times New Roman CE"/>
        <charset val="238"/>
      </rPr>
      <t>2</t>
    </r>
    <r>
      <rPr>
        <strike/>
        <sz val="10"/>
        <color indexed="8"/>
        <rFont val="Times New Roman CE"/>
        <charset val="238"/>
      </rPr>
      <t xml:space="preserve"> terhelhetőséggel, 12,0 m járólapmagasság (típus: 745156) KRAUSE guruló állvány 2,50x1,5 m-es járólappal, 2,00 kN/m2 terhelhetőséggel, 8,6 m járólapmagasság (típus: 745118) -</t>
    </r>
    <r>
      <rPr>
        <strike/>
        <sz val="10"/>
        <color indexed="10"/>
        <rFont val="Times New Roman CE"/>
        <charset val="238"/>
      </rPr>
      <t xml:space="preserve"> OPCIONÁLIS</t>
    </r>
  </si>
  <si>
    <r>
      <t>Konténer bérleti díj elszámolása, iroda konténer 10,00 m</t>
    </r>
    <r>
      <rPr>
        <strike/>
        <vertAlign val="superscript"/>
        <sz val="10"/>
        <color indexed="8"/>
        <rFont val="Times New Roman CE"/>
        <charset val="238"/>
      </rPr>
      <t>2</t>
    </r>
    <r>
      <rPr>
        <strike/>
        <sz val="10"/>
        <color indexed="8"/>
        <rFont val="Times New Roman CE"/>
        <charset val="238"/>
      </rPr>
      <t xml:space="preserve"> alapterületig Iroda konténer, 10,00 m</t>
    </r>
    <r>
      <rPr>
        <strike/>
        <vertAlign val="superscript"/>
        <sz val="10"/>
        <color indexed="8"/>
        <rFont val="Times New Roman CE"/>
        <charset val="238"/>
      </rPr>
      <t>2</t>
    </r>
    <r>
      <rPr>
        <strike/>
        <sz val="10"/>
        <color indexed="8"/>
        <rFont val="Times New Roman CE"/>
        <charset val="238"/>
      </rPr>
      <t>-ig, bérleti díj/hó</t>
    </r>
  </si>
  <si>
    <t>Pipere takarítás minden munkaterület visszaadása előtt</t>
  </si>
  <si>
    <t>49-071-1.1.1.1-0194212</t>
  </si>
  <si>
    <t>Méretre készített szalagfüggöny felszerelése, falazatra vagy mennyezetre, konzollal történő rögzítéssel, konzol és karnis fehér színben, 127 mm-es lapvastagsággal, golyós-láncos mozgatással. 80x185 cm méretben Alagsor</t>
  </si>
  <si>
    <t>Új tétel 2016.08.31
Ak15, Ak21</t>
  </si>
  <si>
    <t>Méretre készített szalagfüggöny felszerelése, falazatra vagy mennyezetre, konzollal történő rögzítéssel, konzol és karnis fehér színben, 127 mm-es lapvastagsággal, golyós-láncos mozgatással. 100x185 cm méretben Alagsor</t>
  </si>
  <si>
    <t>Méretre készített szalagfüggöny felszerelése, falazatra vagy mennyezetre, konzollal történő rögzítéssel, konzol és karnis fehér színben, 127 mm-es lapvastagsággal, golyós-láncos mozgatással. 125x185 cm méretben Alagsor</t>
  </si>
  <si>
    <t>Új tétel 2016.08.31
Ak22, Ak14, Ak06, Ak03, Ak33, Ak31, Ak26</t>
  </si>
  <si>
    <t>Méretre készített szalagfüggöny felszerelése, falazatra vagy mennyezetre, konzollal történő rögzítéssel, konzol és karnis fehér színben, 127 mm-es lapvastagsággal, golyós-láncos mozgatással. 140x185 cm méretben Alagsor</t>
  </si>
  <si>
    <t xml:space="preserve">Új tétel 2016.08.31
Ak24, Ak12c, Ak12b, Ak12a,Ak11b, Ak1a </t>
  </si>
  <si>
    <t>Új tétel 2016.08.31
Ak07a, Ak07b, Ak04a, Ak04b, Ak29, Ak30</t>
  </si>
  <si>
    <t>Méretre készített szalagfüggöny felszerelése, falazatra vagy mennyezetre, konzollal történő rögzítéssel, konzol és karnis fehér színben, 127 mm-es lapvastagsággal, golyós-láncos mozgatással. 165x185 cm méretben Alagsor</t>
  </si>
  <si>
    <t>Új tétel 2016.08.31
Ak25b, Ak10b, Ak02b, Ak25a, Ak10a, Ak02a, Ak25c, Ak27, Ak28</t>
  </si>
  <si>
    <t>Méretre készített szalagfüggöny felszerelése, falazatra vagy mennyezetre, konzollal történő rögzítéssel, konzol és karnis fehér színben, 127 mm-es lapvastagsággal, golyós-láncos mozgatással. 180x185 cm méretben Alagsor</t>
  </si>
  <si>
    <t>79-001-1.2-0000035</t>
  </si>
  <si>
    <t>Méretre készített homlokzati textilárnyékoló felszerelése,  ablakra vagy homlokzatra négyzetes alumínium házzal, vezetősínnel, motoros mozgatással, 6,00 m kerület felett, távirányítós vezérléssel</t>
  </si>
  <si>
    <t>Megszünt tétel 2016.09.07</t>
  </si>
  <si>
    <t>Épületgépészeti berendezések bekötése. Elektromos árnyékoló motor bekötése, járulékos munkákkal együtt. Távirányításos vezérléssel. A motorok elektromos megtáplálása a motoroktól 150 m össztávolságra lévő elektromos csatlakozási pontról (szintenkénti elosztóról), falon kívül, védőcsőben elhelyezett vezetékezéssel történik.</t>
  </si>
  <si>
    <t>A kivitelezéshez szükséges összes felvonulási létesítmény és porvédelmet biztosító építési segédszerkezet (műszaki leírás szerint) telepítése, helyszínentartása és elbontása.</t>
  </si>
  <si>
    <r>
      <t xml:space="preserve">A kivitelezés elvégzéséhez szükséges </t>
    </r>
    <r>
      <rPr>
        <sz val="10"/>
        <color rgb="FF0070C0"/>
        <rFont val="Times New Roman CE"/>
        <charset val="238"/>
      </rPr>
      <t>állványozási</t>
    </r>
    <r>
      <rPr>
        <sz val="10"/>
        <color rgb="FFFF0000"/>
        <rFont val="Times New Roman CE"/>
        <charset val="238"/>
      </rPr>
      <t xml:space="preserve"> segédszerkezetek készítése, helyszínen tartása és elbontása.</t>
    </r>
  </si>
  <si>
    <t>Aljzatkészítés, hideg- és melegburkolatok</t>
  </si>
  <si>
    <t>K</t>
  </si>
  <si>
    <t>Új tétel 2016.09.09
Fk12a, Fk12b, Fk12c, Fk12d, Fk12e, Fk12f, Fk10b, Fk11b</t>
  </si>
  <si>
    <t xml:space="preserve"> Új tétel 2016.09.09.
Fk10b,Fk11b, Fk12a, Fk12b, Fk12c. Fk12d, Fk12e, Fk12f
</t>
  </si>
  <si>
    <r>
      <t xml:space="preserve">Fk01, Fk02, Fk05, Fk06, Fk09, Fk10,Fk11, Fk12
</t>
    </r>
    <r>
      <rPr>
        <sz val="10"/>
        <color rgb="FFFF0000"/>
        <rFont val="Times New Roman CE"/>
        <charset val="238"/>
      </rPr>
      <t>Változott darabszám 2016.09.09.</t>
    </r>
  </si>
  <si>
    <t>Falicsempe burkolat pótlása az ablakcsere által érintett kávákon, a kávákhoz csatlakozó belső falsíkon, parapetfalak felső részén (belső könyöklők alatti felületen), flexibilis ragasztóval ragasztva, flexibilis fúgázó anyaggal hézagolva, élvédőkkel</t>
  </si>
  <si>
    <t>Új tétel 2016. 09. 09.
pl. kötöző és egyéb helyiségekben</t>
  </si>
  <si>
    <t xml:space="preserve">festés anyagának típusa: Supralux WALLKYD higiéniai beltéri fehér falfesték. </t>
  </si>
  <si>
    <r>
      <t xml:space="preserve">Általános teendők megvalósulás szakaszában: építkezés őrzése </t>
    </r>
    <r>
      <rPr>
        <sz val="10"/>
        <color rgb="FFFF0000"/>
        <rFont val="Times New Roman CE"/>
        <charset val="238"/>
      </rPr>
      <t>a kivitelezés teljes időszaka alatt</t>
    </r>
  </si>
  <si>
    <t xml:space="preserve">Új tétel 2016.08.31
módosítva: 2016.09.09.
</t>
  </si>
  <si>
    <t xml:space="preserve">Új tétel 2016.09.09.
</t>
  </si>
  <si>
    <t xml:space="preserve"> Kelt:      2016 év szeptember hó 09 nap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</si>
</sst>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color theme="1" tint="0.499984740745262"/>
      <name val="Times New Roman CE"/>
      <charset val="238"/>
    </font>
    <font>
      <b/>
      <sz val="10"/>
      <name val="Times New Roman CE"/>
      <charset val="238"/>
    </font>
    <font>
      <sz val="10"/>
      <color theme="2" tint="-0.499984740745262"/>
      <name val="Times New Roman CE"/>
      <charset val="238"/>
    </font>
    <font>
      <sz val="10"/>
      <color rgb="FFFF0000"/>
      <name val="Times New Roman CE"/>
      <charset val="238"/>
    </font>
    <font>
      <strike/>
      <sz val="10"/>
      <color theme="1"/>
      <name val="Times New Roman CE"/>
      <charset val="238"/>
    </font>
    <font>
      <strike/>
      <sz val="10"/>
      <color indexed="10"/>
      <name val="Times New Roman CE"/>
      <charset val="238"/>
    </font>
    <font>
      <strike/>
      <vertAlign val="superscript"/>
      <sz val="10"/>
      <color indexed="8"/>
      <name val="Times New Roman CE"/>
      <charset val="238"/>
    </font>
    <font>
      <strike/>
      <sz val="10"/>
      <color indexed="8"/>
      <name val="Times New Roman CE"/>
      <charset val="238"/>
    </font>
    <font>
      <strike/>
      <sz val="10"/>
      <name val="Times New Roman CE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0070C0"/>
      <name val="Times New Roman CE"/>
      <charset val="238"/>
    </font>
    <font>
      <sz val="12"/>
      <color rgb="FF0070C0"/>
      <name val="Times New Roman"/>
      <family val="1"/>
      <charset val="238"/>
    </font>
    <font>
      <b/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10" fontId="6" fillId="0" borderId="2" xfId="0" applyNumberFormat="1" applyFont="1" applyBorder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vertical="top"/>
    </xf>
    <xf numFmtId="4" fontId="6" fillId="0" borderId="2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 wrapText="1"/>
    </xf>
    <xf numFmtId="4" fontId="6" fillId="0" borderId="0" xfId="0" applyNumberFormat="1" applyFont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9" fontId="6" fillId="0" borderId="2" xfId="0" applyNumberFormat="1" applyFont="1" applyBorder="1" applyAlignment="1">
      <alignment vertical="top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center" indent="7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3" fontId="4" fillId="2" borderId="0" xfId="0" applyNumberFormat="1" applyFont="1" applyFill="1" applyAlignment="1">
      <alignment horizontal="right" vertical="top" wrapText="1"/>
    </xf>
    <xf numFmtId="49" fontId="12" fillId="0" borderId="0" xfId="0" applyNumberFormat="1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3" fontId="12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49" fontId="13" fillId="2" borderId="0" xfId="0" applyNumberFormat="1" applyFont="1" applyFill="1" applyAlignment="1">
      <alignment vertical="top" wrapText="1"/>
    </xf>
    <xf numFmtId="49" fontId="17" fillId="2" borderId="0" xfId="0" applyNumberFormat="1" applyFont="1" applyFill="1" applyAlignment="1">
      <alignment vertical="top" wrapText="1"/>
    </xf>
    <xf numFmtId="4" fontId="18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3" fontId="18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right" vertical="top" wrapText="1"/>
    </xf>
    <xf numFmtId="4" fontId="22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3" fontId="22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C12" sqref="C12"/>
    </sheetView>
  </sheetViews>
  <sheetFormatPr defaultColWidth="9.109375" defaultRowHeight="15.6" x14ac:dyDescent="0.3"/>
  <cols>
    <col min="1" max="1" width="36.44140625" style="10" customWidth="1"/>
    <col min="2" max="2" width="10.6640625" style="10" customWidth="1"/>
    <col min="3" max="4" width="15.6640625" style="18" customWidth="1"/>
    <col min="5" max="16384" width="9.109375" style="10"/>
  </cols>
  <sheetData>
    <row r="1" spans="1:4" s="13" customFormat="1" x14ac:dyDescent="0.3">
      <c r="A1" s="121" t="s">
        <v>152</v>
      </c>
      <c r="B1" s="118"/>
      <c r="C1" s="118"/>
      <c r="D1" s="118"/>
    </row>
    <row r="2" spans="1:4" s="13" customFormat="1" x14ac:dyDescent="0.3">
      <c r="A2" s="121" t="s">
        <v>176</v>
      </c>
      <c r="B2" s="118"/>
      <c r="C2" s="118"/>
      <c r="D2" s="118"/>
    </row>
    <row r="3" spans="1:4" s="13" customFormat="1" x14ac:dyDescent="0.3">
      <c r="A3" s="121"/>
      <c r="B3" s="118"/>
      <c r="C3" s="118"/>
      <c r="D3" s="118"/>
    </row>
    <row r="4" spans="1:4" x14ac:dyDescent="0.3">
      <c r="A4" s="117"/>
      <c r="B4" s="118"/>
      <c r="C4" s="118"/>
      <c r="D4" s="118"/>
    </row>
    <row r="5" spans="1:4" x14ac:dyDescent="0.3">
      <c r="A5" s="117"/>
      <c r="B5" s="118"/>
      <c r="C5" s="118"/>
      <c r="D5" s="118"/>
    </row>
    <row r="6" spans="1:4" x14ac:dyDescent="0.3">
      <c r="A6" s="117"/>
      <c r="B6" s="118"/>
      <c r="C6" s="118"/>
      <c r="D6" s="118"/>
    </row>
    <row r="7" spans="1:4" x14ac:dyDescent="0.3">
      <c r="A7" s="117"/>
      <c r="B7" s="118"/>
      <c r="C7" s="118"/>
      <c r="D7" s="118"/>
    </row>
    <row r="9" spans="1:4" x14ac:dyDescent="0.3">
      <c r="A9" s="10" t="s">
        <v>173</v>
      </c>
      <c r="C9" s="18" t="s">
        <v>153</v>
      </c>
    </row>
    <row r="10" spans="1:4" x14ac:dyDescent="0.3">
      <c r="A10" s="10" t="s">
        <v>172</v>
      </c>
      <c r="C10" s="18" t="s">
        <v>153</v>
      </c>
    </row>
    <row r="11" spans="1:4" x14ac:dyDescent="0.3">
      <c r="A11" s="10" t="s">
        <v>174</v>
      </c>
      <c r="C11" s="99" t="s">
        <v>310</v>
      </c>
    </row>
    <row r="12" spans="1:4" x14ac:dyDescent="0.3">
      <c r="A12" s="10" t="s">
        <v>153</v>
      </c>
      <c r="C12" s="18" t="s">
        <v>154</v>
      </c>
    </row>
    <row r="13" spans="1:4" x14ac:dyDescent="0.3">
      <c r="A13" s="10" t="s">
        <v>153</v>
      </c>
      <c r="C13" s="18" t="s">
        <v>155</v>
      </c>
    </row>
    <row r="14" spans="1:4" x14ac:dyDescent="0.3">
      <c r="A14" s="10" t="s">
        <v>153</v>
      </c>
      <c r="C14" s="18" t="s">
        <v>197</v>
      </c>
    </row>
    <row r="15" spans="1:4" x14ac:dyDescent="0.3">
      <c r="A15" s="10" t="s">
        <v>156</v>
      </c>
      <c r="C15" s="18" t="s">
        <v>157</v>
      </c>
    </row>
    <row r="16" spans="1:4" x14ac:dyDescent="0.3">
      <c r="A16" s="10" t="s">
        <v>175</v>
      </c>
    </row>
    <row r="17" spans="1:4" x14ac:dyDescent="0.3">
      <c r="A17" s="10" t="s">
        <v>158</v>
      </c>
    </row>
    <row r="18" spans="1:4" x14ac:dyDescent="0.3">
      <c r="A18" s="10" t="s">
        <v>158</v>
      </c>
    </row>
    <row r="19" spans="1:4" x14ac:dyDescent="0.3">
      <c r="A19" s="10" t="s">
        <v>159</v>
      </c>
    </row>
    <row r="20" spans="1:4" x14ac:dyDescent="0.3">
      <c r="A20" s="10" t="s">
        <v>158</v>
      </c>
    </row>
    <row r="22" spans="1:4" x14ac:dyDescent="0.3">
      <c r="A22" s="119" t="s">
        <v>160</v>
      </c>
      <c r="B22" s="120"/>
      <c r="C22" s="120"/>
      <c r="D22" s="120"/>
    </row>
    <row r="23" spans="1:4" x14ac:dyDescent="0.3">
      <c r="A23" s="15" t="s">
        <v>161</v>
      </c>
      <c r="B23" s="15"/>
      <c r="C23" s="19" t="s">
        <v>162</v>
      </c>
      <c r="D23" s="19" t="s">
        <v>163</v>
      </c>
    </row>
    <row r="24" spans="1:4" x14ac:dyDescent="0.3">
      <c r="A24" s="15" t="s">
        <v>164</v>
      </c>
      <c r="B24" s="15"/>
      <c r="C24" s="80">
        <f>ROUND(SUM(Összesítő!B2:B15),0)</f>
        <v>0</v>
      </c>
      <c r="D24" s="80">
        <f>ROUND(SUM(Összesítő!C2:C15),0)</f>
        <v>0</v>
      </c>
    </row>
    <row r="25" spans="1:4" x14ac:dyDescent="0.3">
      <c r="A25" s="25" t="s">
        <v>165</v>
      </c>
      <c r="B25" s="25"/>
      <c r="C25" s="81">
        <f>ROUND(C24,0)</f>
        <v>0</v>
      </c>
      <c r="D25" s="81">
        <f>ROUND(D24,0)</f>
        <v>0</v>
      </c>
    </row>
    <row r="26" spans="1:4" s="14" customFormat="1" x14ac:dyDescent="0.3">
      <c r="A26" s="24" t="s">
        <v>167</v>
      </c>
      <c r="B26" s="24"/>
      <c r="C26" s="113">
        <f>C25+D25</f>
        <v>0</v>
      </c>
      <c r="D26" s="114"/>
    </row>
    <row r="27" spans="1:4" s="14" customFormat="1" x14ac:dyDescent="0.3">
      <c r="A27" s="15" t="s">
        <v>171</v>
      </c>
      <c r="B27" s="26">
        <v>0.05</v>
      </c>
      <c r="C27" s="115">
        <f>C26*B27</f>
        <v>0</v>
      </c>
      <c r="D27" s="116"/>
    </row>
    <row r="28" spans="1:4" x14ac:dyDescent="0.3">
      <c r="A28" s="10" t="s">
        <v>168</v>
      </c>
      <c r="C28" s="113">
        <f>C26+C27</f>
        <v>0</v>
      </c>
      <c r="D28" s="113"/>
    </row>
    <row r="29" spans="1:4" x14ac:dyDescent="0.3">
      <c r="A29" s="15" t="s">
        <v>169</v>
      </c>
      <c r="B29" s="16">
        <v>0.27</v>
      </c>
      <c r="C29" s="115">
        <f>ROUND(C28*B29,0)</f>
        <v>0</v>
      </c>
      <c r="D29" s="115"/>
    </row>
    <row r="30" spans="1:4" x14ac:dyDescent="0.3">
      <c r="A30" s="15" t="s">
        <v>170</v>
      </c>
      <c r="B30" s="15"/>
      <c r="C30" s="111">
        <f>ROUND(C28+C29,0)</f>
        <v>0</v>
      </c>
      <c r="D30" s="111"/>
    </row>
    <row r="34" spans="1:3" x14ac:dyDescent="0.3">
      <c r="B34" s="112" t="s">
        <v>166</v>
      </c>
      <c r="C34" s="112"/>
    </row>
    <row r="36" spans="1:3" x14ac:dyDescent="0.3">
      <c r="A36" s="17"/>
    </row>
    <row r="37" spans="1:3" x14ac:dyDescent="0.3">
      <c r="A37" s="17"/>
    </row>
    <row r="38" spans="1:3" x14ac:dyDescent="0.3">
      <c r="A38" s="17"/>
    </row>
  </sheetData>
  <mergeCells count="14">
    <mergeCell ref="A1:D1"/>
    <mergeCell ref="A2:D2"/>
    <mergeCell ref="A3:D3"/>
    <mergeCell ref="A4:D4"/>
    <mergeCell ref="A5:D5"/>
    <mergeCell ref="C30:D30"/>
    <mergeCell ref="B34:C34"/>
    <mergeCell ref="C26:D26"/>
    <mergeCell ref="C27:D27"/>
    <mergeCell ref="A6:D6"/>
    <mergeCell ref="A7:D7"/>
    <mergeCell ref="A22:D22"/>
    <mergeCell ref="C28:D28"/>
    <mergeCell ref="C29:D29"/>
  </mergeCells>
  <pageMargins left="1" right="1" top="1" bottom="1" header="0.41666666666666669" footer="0.41666666666666669"/>
  <pageSetup paperSize="9" firstPageNumber="4294963191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"/>
  <sheetViews>
    <sheetView workbookViewId="0">
      <selection activeCell="G3" sqref="G3"/>
    </sheetView>
  </sheetViews>
  <sheetFormatPr defaultRowHeight="14.4" x14ac:dyDescent="0.3"/>
  <cols>
    <col min="1" max="1" width="4.33203125" customWidth="1"/>
    <col min="2" max="2" width="9.33203125" customWidth="1"/>
    <col min="3" max="3" width="36.6640625" customWidth="1"/>
    <col min="4" max="5" width="6.6640625" customWidth="1"/>
    <col min="6" max="7" width="8.33203125" customWidth="1"/>
    <col min="8" max="9" width="10.33203125" customWidth="1"/>
    <col min="10" max="10" width="4.21875" customWidth="1"/>
    <col min="11" max="11" width="19.88671875" customWidth="1"/>
  </cols>
  <sheetData>
    <row r="1" spans="1:11" ht="26.4" x14ac:dyDescent="0.3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8" t="s">
        <v>8</v>
      </c>
      <c r="G1" s="108" t="s">
        <v>9</v>
      </c>
      <c r="H1" s="108" t="s">
        <v>10</v>
      </c>
      <c r="I1" s="108" t="s">
        <v>11</v>
      </c>
      <c r="J1" s="109"/>
      <c r="K1" s="42" t="s">
        <v>177</v>
      </c>
    </row>
    <row r="2" spans="1:11" ht="79.2" x14ac:dyDescent="0.3">
      <c r="A2" s="88">
        <v>1</v>
      </c>
      <c r="B2" s="89" t="s">
        <v>300</v>
      </c>
      <c r="C2" s="87" t="s">
        <v>304</v>
      </c>
      <c r="D2" s="90">
        <v>80</v>
      </c>
      <c r="E2" s="89" t="s">
        <v>19</v>
      </c>
      <c r="F2" s="91">
        <v>0</v>
      </c>
      <c r="G2" s="91">
        <v>0</v>
      </c>
      <c r="H2" s="91">
        <f>ROUND(D2*F2, 0)</f>
        <v>0</v>
      </c>
      <c r="I2" s="91">
        <f>ROUND(D2*G2, 0)</f>
        <v>0</v>
      </c>
      <c r="J2" s="109"/>
      <c r="K2" s="87" t="s">
        <v>305</v>
      </c>
    </row>
    <row r="3" spans="1:11" x14ac:dyDescent="0.3">
      <c r="A3" s="88"/>
      <c r="B3" s="89"/>
      <c r="C3" s="89"/>
      <c r="D3" s="90"/>
      <c r="E3" s="89"/>
      <c r="F3" s="91"/>
      <c r="G3" s="91"/>
      <c r="H3" s="91"/>
      <c r="I3" s="91"/>
      <c r="J3" s="109"/>
      <c r="K3" s="109"/>
    </row>
    <row r="4" spans="1:11" x14ac:dyDescent="0.3">
      <c r="A4" s="105"/>
      <c r="B4" s="106"/>
      <c r="C4" s="106" t="s">
        <v>16</v>
      </c>
      <c r="D4" s="107"/>
      <c r="E4" s="106"/>
      <c r="F4" s="110"/>
      <c r="G4" s="110"/>
      <c r="H4" s="110">
        <f>ROUND(SUM(H2:H3),0)</f>
        <v>0</v>
      </c>
      <c r="I4" s="110">
        <f>ROUND(SUM(I2:I3),0)</f>
        <v>0</v>
      </c>
      <c r="J4" s="109"/>
      <c r="K4" s="109"/>
    </row>
    <row r="5" spans="1:11" x14ac:dyDescent="0.3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23" customWidth="1"/>
    <col min="8" max="9" width="10.33203125" style="23" customWidth="1"/>
    <col min="10" max="10" width="15.6640625" style="1" customWidth="1"/>
    <col min="11" max="16384" width="9.109375" style="1"/>
  </cols>
  <sheetData>
    <row r="1" spans="1:9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s="4" customFormat="1" ht="26.4" x14ac:dyDescent="0.3">
      <c r="A2" s="8">
        <v>1</v>
      </c>
      <c r="B2" s="1" t="s">
        <v>198</v>
      </c>
      <c r="C2" s="2" t="s">
        <v>199</v>
      </c>
      <c r="D2" s="6">
        <f>D4+D6+D8+D10</f>
        <v>90.5</v>
      </c>
      <c r="E2" s="1" t="s">
        <v>53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</row>
    <row r="3" spans="1:9" s="4" customFormat="1" x14ac:dyDescent="0.3">
      <c r="A3" s="29"/>
      <c r="B3" s="9"/>
      <c r="C3" s="9"/>
      <c r="D3" s="30"/>
      <c r="E3" s="9"/>
      <c r="F3" s="76"/>
      <c r="G3" s="76"/>
      <c r="H3" s="76"/>
      <c r="I3" s="76"/>
    </row>
    <row r="4" spans="1:9" ht="79.2" x14ac:dyDescent="0.3">
      <c r="A4" s="8">
        <v>1</v>
      </c>
      <c r="B4" s="1" t="s">
        <v>52</v>
      </c>
      <c r="C4" s="2" t="s">
        <v>54</v>
      </c>
      <c r="D4" s="6">
        <v>15</v>
      </c>
      <c r="E4" s="1" t="s">
        <v>53</v>
      </c>
      <c r="F4" s="70">
        <v>0</v>
      </c>
      <c r="G4" s="70">
        <v>0</v>
      </c>
      <c r="H4" s="70">
        <f>ROUND(D4*F4, 0)</f>
        <v>0</v>
      </c>
      <c r="I4" s="70">
        <f>ROUND(D4*G4, 0)</f>
        <v>0</v>
      </c>
    </row>
    <row r="5" spans="1:9" x14ac:dyDescent="0.3">
      <c r="F5" s="70"/>
      <c r="G5" s="70"/>
      <c r="H5" s="70"/>
      <c r="I5" s="70"/>
    </row>
    <row r="6" spans="1:9" ht="52.8" x14ac:dyDescent="0.3">
      <c r="A6" s="8">
        <v>2</v>
      </c>
      <c r="B6" s="1" t="s">
        <v>55</v>
      </c>
      <c r="C6" s="2" t="s">
        <v>56</v>
      </c>
      <c r="D6" s="6">
        <v>35.5</v>
      </c>
      <c r="E6" s="1" t="s">
        <v>53</v>
      </c>
      <c r="F6" s="70">
        <v>0</v>
      </c>
      <c r="G6" s="70">
        <v>0</v>
      </c>
      <c r="H6" s="70">
        <f>ROUND(D6*F6, 0)</f>
        <v>0</v>
      </c>
      <c r="I6" s="70">
        <f>ROUND(D6*G6, 0)</f>
        <v>0</v>
      </c>
    </row>
    <row r="7" spans="1:9" x14ac:dyDescent="0.3">
      <c r="F7" s="70"/>
      <c r="G7" s="70"/>
      <c r="H7" s="70"/>
      <c r="I7" s="70"/>
    </row>
    <row r="8" spans="1:9" ht="39.6" x14ac:dyDescent="0.3">
      <c r="A8" s="8">
        <v>3</v>
      </c>
      <c r="B8" s="1" t="s">
        <v>57</v>
      </c>
      <c r="C8" s="2" t="s">
        <v>58</v>
      </c>
      <c r="D8" s="6">
        <v>36</v>
      </c>
      <c r="E8" s="1" t="s">
        <v>53</v>
      </c>
      <c r="F8" s="70">
        <v>0</v>
      </c>
      <c r="G8" s="70">
        <v>0</v>
      </c>
      <c r="H8" s="70">
        <f>ROUND(D8*F8, 0)</f>
        <v>0</v>
      </c>
      <c r="I8" s="70">
        <f>ROUND(D8*G8, 0)</f>
        <v>0</v>
      </c>
    </row>
    <row r="9" spans="1:9" x14ac:dyDescent="0.3">
      <c r="C9" s="2"/>
      <c r="F9" s="70"/>
      <c r="G9" s="70"/>
      <c r="H9" s="70"/>
      <c r="I9" s="70"/>
    </row>
    <row r="10" spans="1:9" ht="52.8" x14ac:dyDescent="0.3">
      <c r="A10" s="8">
        <v>2</v>
      </c>
      <c r="B10" s="1" t="s">
        <v>200</v>
      </c>
      <c r="C10" s="2" t="s">
        <v>201</v>
      </c>
      <c r="D10" s="6">
        <v>4</v>
      </c>
      <c r="E10" s="1" t="s">
        <v>53</v>
      </c>
      <c r="F10" s="70">
        <v>0</v>
      </c>
      <c r="G10" s="70">
        <v>0</v>
      </c>
      <c r="H10" s="70">
        <f>ROUND(D10*F10, 0)</f>
        <v>0</v>
      </c>
      <c r="I10" s="70">
        <f>ROUND(D10*G10, 0)</f>
        <v>0</v>
      </c>
    </row>
    <row r="11" spans="1:9" x14ac:dyDescent="0.3">
      <c r="F11" s="70"/>
      <c r="G11" s="70"/>
      <c r="H11" s="70"/>
      <c r="I11" s="70"/>
    </row>
    <row r="12" spans="1:9" s="9" customFormat="1" x14ac:dyDescent="0.3">
      <c r="A12" s="7"/>
      <c r="B12" s="3"/>
      <c r="C12" s="3" t="s">
        <v>16</v>
      </c>
      <c r="D12" s="5"/>
      <c r="E12" s="3"/>
      <c r="F12" s="72"/>
      <c r="G12" s="72"/>
      <c r="H12" s="72">
        <f>ROUND(SUM(H2:H11),0)</f>
        <v>0</v>
      </c>
      <c r="I12" s="72">
        <f>ROUND(SUM(I2:I11),0)</f>
        <v>0</v>
      </c>
    </row>
    <row r="15" spans="1:9" x14ac:dyDescent="0.3">
      <c r="A15" s="1"/>
      <c r="D15" s="1"/>
      <c r="F15" s="1"/>
      <c r="G15" s="1"/>
      <c r="H15" s="1"/>
      <c r="I15" s="1"/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Bádogozás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/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6" width="15.33203125" style="23" customWidth="1"/>
    <col min="7" max="7" width="10.44140625" style="23" customWidth="1"/>
    <col min="8" max="8" width="16.44140625" style="23" customWidth="1"/>
    <col min="9" max="9" width="14" style="23" customWidth="1"/>
    <col min="10" max="10" width="15.6640625" style="6" customWidth="1"/>
    <col min="11" max="16384" width="9.109375" style="1"/>
  </cols>
  <sheetData>
    <row r="1" spans="1:10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46" t="s">
        <v>177</v>
      </c>
    </row>
    <row r="2" spans="1:10" ht="28.8" x14ac:dyDescent="0.3">
      <c r="A2" s="8">
        <v>1</v>
      </c>
      <c r="B2" s="1" t="s">
        <v>60</v>
      </c>
      <c r="C2" s="2" t="s">
        <v>107</v>
      </c>
      <c r="D2" s="51">
        <v>8</v>
      </c>
      <c r="E2" s="1" t="s">
        <v>13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  <c r="J2" s="47"/>
    </row>
    <row r="3" spans="1:10" x14ac:dyDescent="0.3">
      <c r="D3" s="51"/>
      <c r="F3" s="70"/>
      <c r="G3" s="70"/>
      <c r="H3" s="70"/>
      <c r="I3" s="70"/>
      <c r="J3" s="47"/>
    </row>
    <row r="4" spans="1:10" ht="39.6" x14ac:dyDescent="0.3">
      <c r="A4" s="8">
        <v>2</v>
      </c>
      <c r="B4" s="1" t="s">
        <v>61</v>
      </c>
      <c r="C4" s="2" t="s">
        <v>108</v>
      </c>
      <c r="D4" s="51">
        <v>14</v>
      </c>
      <c r="E4" s="1" t="s">
        <v>13</v>
      </c>
      <c r="F4" s="70">
        <v>0</v>
      </c>
      <c r="G4" s="70">
        <v>0</v>
      </c>
      <c r="H4" s="70">
        <f>ROUND(D4*F4, 0)</f>
        <v>0</v>
      </c>
      <c r="I4" s="70">
        <f>ROUND(D4*G4, 0)</f>
        <v>0</v>
      </c>
      <c r="J4" s="47"/>
    </row>
    <row r="5" spans="1:10" x14ac:dyDescent="0.3">
      <c r="D5" s="51"/>
      <c r="F5" s="70"/>
      <c r="G5" s="70"/>
      <c r="H5" s="70"/>
      <c r="I5" s="70"/>
      <c r="J5" s="47"/>
    </row>
    <row r="6" spans="1:10" ht="39.6" x14ac:dyDescent="0.3">
      <c r="A6" s="8">
        <v>3</v>
      </c>
      <c r="B6" s="1" t="s">
        <v>243</v>
      </c>
      <c r="C6" s="2" t="s">
        <v>244</v>
      </c>
      <c r="D6" s="51">
        <v>6</v>
      </c>
      <c r="E6" s="1" t="s">
        <v>13</v>
      </c>
      <c r="F6" s="70">
        <v>0</v>
      </c>
      <c r="G6" s="70">
        <v>0</v>
      </c>
      <c r="H6" s="70">
        <f>ROUND(D6*F6, 0)</f>
        <v>0</v>
      </c>
      <c r="I6" s="70">
        <f>ROUND(D6*G6, 0)</f>
        <v>0</v>
      </c>
      <c r="J6" s="47"/>
    </row>
    <row r="7" spans="1:10" x14ac:dyDescent="0.3">
      <c r="D7" s="51"/>
      <c r="F7" s="70"/>
      <c r="G7" s="70"/>
      <c r="H7" s="70"/>
      <c r="I7" s="70"/>
      <c r="J7" s="47"/>
    </row>
    <row r="8" spans="1:10" ht="39.6" x14ac:dyDescent="0.3">
      <c r="A8" s="8">
        <v>4</v>
      </c>
      <c r="B8" s="1" t="s">
        <v>62</v>
      </c>
      <c r="C8" s="2" t="s">
        <v>181</v>
      </c>
      <c r="D8" s="51">
        <v>6</v>
      </c>
      <c r="E8" s="1" t="s">
        <v>13</v>
      </c>
      <c r="F8" s="70">
        <v>0</v>
      </c>
      <c r="G8" s="70">
        <v>0</v>
      </c>
      <c r="H8" s="70">
        <f>ROUND(D8*F8, 0)</f>
        <v>0</v>
      </c>
      <c r="I8" s="70">
        <f>ROUND(D8*G8, 0)</f>
        <v>0</v>
      </c>
      <c r="J8" s="47"/>
    </row>
    <row r="9" spans="1:10" x14ac:dyDescent="0.3">
      <c r="D9" s="51"/>
      <c r="F9" s="70"/>
      <c r="G9" s="70"/>
      <c r="H9" s="70"/>
      <c r="I9" s="70"/>
      <c r="J9" s="47"/>
    </row>
    <row r="10" spans="1:10" ht="39.6" x14ac:dyDescent="0.3">
      <c r="A10" s="8">
        <v>5</v>
      </c>
      <c r="B10" s="1" t="s">
        <v>63</v>
      </c>
      <c r="C10" s="2" t="s">
        <v>182</v>
      </c>
      <c r="D10" s="51">
        <v>4</v>
      </c>
      <c r="E10" s="1" t="s">
        <v>13</v>
      </c>
      <c r="F10" s="70">
        <v>0</v>
      </c>
      <c r="G10" s="70">
        <v>0</v>
      </c>
      <c r="H10" s="70">
        <f>ROUND(D10*F10, 0)</f>
        <v>0</v>
      </c>
      <c r="I10" s="70">
        <f>ROUND(D10*G10, 0)</f>
        <v>0</v>
      </c>
      <c r="J10" s="47"/>
    </row>
    <row r="11" spans="1:10" x14ac:dyDescent="0.3">
      <c r="D11" s="51"/>
      <c r="F11" s="70"/>
      <c r="G11" s="70"/>
      <c r="H11" s="70"/>
      <c r="I11" s="70"/>
      <c r="J11" s="47"/>
    </row>
    <row r="12" spans="1:10" ht="28.8" x14ac:dyDescent="0.3">
      <c r="A12" s="8">
        <v>6</v>
      </c>
      <c r="B12" s="1" t="s">
        <v>64</v>
      </c>
      <c r="C12" s="2" t="s">
        <v>109</v>
      </c>
      <c r="D12" s="51">
        <v>28</v>
      </c>
      <c r="E12" s="1" t="s">
        <v>13</v>
      </c>
      <c r="F12" s="70">
        <v>0</v>
      </c>
      <c r="G12" s="70">
        <v>0</v>
      </c>
      <c r="H12" s="70">
        <f>ROUND(D12*F12, 0)</f>
        <v>0</v>
      </c>
      <c r="I12" s="70">
        <f>ROUND(D12*G12, 0)</f>
        <v>0</v>
      </c>
      <c r="J12" s="47"/>
    </row>
    <row r="13" spans="1:10" x14ac:dyDescent="0.3">
      <c r="D13" s="51"/>
      <c r="F13" s="70"/>
      <c r="G13" s="70"/>
      <c r="H13" s="70"/>
      <c r="I13" s="70"/>
      <c r="J13" s="47"/>
    </row>
    <row r="14" spans="1:10" ht="39.6" x14ac:dyDescent="0.3">
      <c r="A14" s="8">
        <v>7</v>
      </c>
      <c r="B14" s="1" t="s">
        <v>65</v>
      </c>
      <c r="C14" s="2" t="s">
        <v>110</v>
      </c>
      <c r="D14" s="51">
        <v>11</v>
      </c>
      <c r="E14" s="1" t="s">
        <v>13</v>
      </c>
      <c r="F14" s="70">
        <v>0</v>
      </c>
      <c r="G14" s="70">
        <v>0</v>
      </c>
      <c r="H14" s="70">
        <f>ROUND(D14*F14, 0)</f>
        <v>0</v>
      </c>
      <c r="I14" s="70">
        <f>ROUND(D14*G14, 0)</f>
        <v>0</v>
      </c>
      <c r="J14" s="47"/>
    </row>
    <row r="15" spans="1:10" x14ac:dyDescent="0.3">
      <c r="D15" s="51"/>
      <c r="F15" s="70"/>
      <c r="G15" s="70"/>
      <c r="H15" s="70"/>
      <c r="I15" s="70"/>
      <c r="J15" s="47"/>
    </row>
    <row r="16" spans="1:10" ht="39.6" x14ac:dyDescent="0.3">
      <c r="A16" s="8">
        <v>8</v>
      </c>
      <c r="B16" s="1" t="s">
        <v>66</v>
      </c>
      <c r="C16" s="2" t="s">
        <v>183</v>
      </c>
      <c r="D16" s="51">
        <v>6</v>
      </c>
      <c r="E16" s="1" t="s">
        <v>13</v>
      </c>
      <c r="F16" s="70">
        <v>0</v>
      </c>
      <c r="G16" s="70">
        <v>0</v>
      </c>
      <c r="H16" s="70">
        <f>ROUND(D16*F16, 0)</f>
        <v>0</v>
      </c>
      <c r="I16" s="70">
        <f>ROUND(D16*G16, 0)</f>
        <v>0</v>
      </c>
      <c r="J16" s="47"/>
    </row>
    <row r="17" spans="1:10" x14ac:dyDescent="0.3">
      <c r="D17" s="51"/>
      <c r="F17" s="70"/>
      <c r="G17" s="70"/>
      <c r="H17" s="70"/>
      <c r="I17" s="70"/>
      <c r="J17" s="47"/>
    </row>
    <row r="18" spans="1:10" ht="39.6" x14ac:dyDescent="0.3">
      <c r="A18" s="8">
        <v>9</v>
      </c>
      <c r="B18" s="1" t="s">
        <v>67</v>
      </c>
      <c r="C18" s="2" t="s">
        <v>184</v>
      </c>
      <c r="D18" s="51">
        <v>23</v>
      </c>
      <c r="E18" s="1" t="s">
        <v>13</v>
      </c>
      <c r="F18" s="70">
        <v>0</v>
      </c>
      <c r="G18" s="70">
        <v>0</v>
      </c>
      <c r="H18" s="70">
        <f>ROUND(D18*F18, 0)</f>
        <v>0</v>
      </c>
      <c r="I18" s="70">
        <f>ROUND(D18*G18, 0)</f>
        <v>0</v>
      </c>
      <c r="J18" s="47"/>
    </row>
    <row r="19" spans="1:10" x14ac:dyDescent="0.3">
      <c r="D19" s="51"/>
      <c r="F19" s="70"/>
      <c r="G19" s="70"/>
      <c r="H19" s="70"/>
      <c r="I19" s="70"/>
      <c r="J19" s="47"/>
    </row>
    <row r="20" spans="1:10" ht="28.8" x14ac:dyDescent="0.3">
      <c r="A20" s="8">
        <v>10</v>
      </c>
      <c r="B20" s="1" t="s">
        <v>68</v>
      </c>
      <c r="C20" s="2" t="s">
        <v>111</v>
      </c>
      <c r="D20" s="51">
        <v>18</v>
      </c>
      <c r="E20" s="1" t="s">
        <v>13</v>
      </c>
      <c r="F20" s="70">
        <v>0</v>
      </c>
      <c r="G20" s="70">
        <v>0</v>
      </c>
      <c r="H20" s="70">
        <f>ROUND(D20*F20, 0)</f>
        <v>0</v>
      </c>
      <c r="I20" s="70">
        <f>ROUND(D20*G20, 0)</f>
        <v>0</v>
      </c>
      <c r="J20" s="47"/>
    </row>
    <row r="21" spans="1:10" x14ac:dyDescent="0.3">
      <c r="D21" s="51"/>
      <c r="F21" s="70"/>
      <c r="G21" s="70"/>
      <c r="H21" s="70"/>
      <c r="I21" s="70"/>
      <c r="J21" s="47"/>
    </row>
    <row r="22" spans="1:10" ht="39.6" x14ac:dyDescent="0.3">
      <c r="A22" s="8">
        <v>11</v>
      </c>
      <c r="B22" s="1" t="s">
        <v>69</v>
      </c>
      <c r="C22" s="2" t="s">
        <v>112</v>
      </c>
      <c r="D22" s="51">
        <v>30</v>
      </c>
      <c r="E22" s="1" t="s">
        <v>13</v>
      </c>
      <c r="F22" s="70">
        <v>0</v>
      </c>
      <c r="G22" s="70">
        <v>0</v>
      </c>
      <c r="H22" s="70">
        <f>ROUND(D22*F22, 0)</f>
        <v>0</v>
      </c>
      <c r="I22" s="70">
        <f>ROUND(D22*G22, 0)</f>
        <v>0</v>
      </c>
      <c r="J22" s="47"/>
    </row>
    <row r="23" spans="1:10" x14ac:dyDescent="0.3">
      <c r="D23" s="51"/>
      <c r="F23" s="70"/>
      <c r="G23" s="70"/>
      <c r="H23" s="70"/>
      <c r="I23" s="70"/>
      <c r="J23" s="47"/>
    </row>
    <row r="24" spans="1:10" ht="39.6" x14ac:dyDescent="0.3">
      <c r="A24" s="8">
        <v>12</v>
      </c>
      <c r="B24" s="1" t="s">
        <v>70</v>
      </c>
      <c r="C24" s="2" t="s">
        <v>185</v>
      </c>
      <c r="D24" s="51">
        <v>19</v>
      </c>
      <c r="E24" s="1" t="s">
        <v>13</v>
      </c>
      <c r="F24" s="70">
        <v>0</v>
      </c>
      <c r="G24" s="70">
        <v>0</v>
      </c>
      <c r="H24" s="70">
        <f>ROUND(D24*F24, 0)</f>
        <v>0</v>
      </c>
      <c r="I24" s="70">
        <f>ROUND(D24*G24, 0)</f>
        <v>0</v>
      </c>
      <c r="J24" s="47"/>
    </row>
    <row r="25" spans="1:10" x14ac:dyDescent="0.3">
      <c r="D25" s="51"/>
      <c r="F25" s="70"/>
      <c r="G25" s="70"/>
      <c r="H25" s="70"/>
      <c r="I25" s="70"/>
      <c r="J25" s="47"/>
    </row>
    <row r="26" spans="1:10" ht="28.8" x14ac:dyDescent="0.3">
      <c r="A26" s="8">
        <v>13</v>
      </c>
      <c r="B26" s="1" t="s">
        <v>71</v>
      </c>
      <c r="C26" s="2" t="s">
        <v>113</v>
      </c>
      <c r="D26" s="51">
        <v>4</v>
      </c>
      <c r="E26" s="1" t="s">
        <v>13</v>
      </c>
      <c r="F26" s="70">
        <v>0</v>
      </c>
      <c r="G26" s="70">
        <v>0</v>
      </c>
      <c r="H26" s="70">
        <f>ROUND(D26*F26, 0)</f>
        <v>0</v>
      </c>
      <c r="I26" s="70">
        <f>ROUND(D26*G26, 0)</f>
        <v>0</v>
      </c>
      <c r="J26" s="47"/>
    </row>
    <row r="27" spans="1:10" x14ac:dyDescent="0.3">
      <c r="D27" s="51"/>
      <c r="F27" s="70"/>
      <c r="G27" s="70"/>
      <c r="H27" s="70"/>
      <c r="I27" s="70"/>
      <c r="J27" s="47"/>
    </row>
    <row r="28" spans="1:10" ht="39.6" x14ac:dyDescent="0.3">
      <c r="A28" s="8">
        <v>14</v>
      </c>
      <c r="B28" s="1" t="s">
        <v>72</v>
      </c>
      <c r="C28" s="2" t="s">
        <v>114</v>
      </c>
      <c r="D28" s="51">
        <v>13</v>
      </c>
      <c r="E28" s="1" t="s">
        <v>13</v>
      </c>
      <c r="F28" s="70">
        <v>0</v>
      </c>
      <c r="G28" s="70">
        <v>0</v>
      </c>
      <c r="H28" s="70">
        <f>ROUND(D28*F28, 0)</f>
        <v>0</v>
      </c>
      <c r="I28" s="70">
        <f>ROUND(D28*G28, 0)</f>
        <v>0</v>
      </c>
      <c r="J28" s="47"/>
    </row>
    <row r="29" spans="1:10" x14ac:dyDescent="0.3">
      <c r="D29" s="51"/>
      <c r="F29" s="70"/>
      <c r="G29" s="70"/>
      <c r="H29" s="70"/>
      <c r="I29" s="70"/>
      <c r="J29" s="47"/>
    </row>
    <row r="30" spans="1:10" ht="39.6" x14ac:dyDescent="0.3">
      <c r="A30" s="53">
        <v>15</v>
      </c>
      <c r="B30" s="54" t="s">
        <v>73</v>
      </c>
      <c r="C30" s="55" t="s">
        <v>186</v>
      </c>
      <c r="D30" s="56">
        <v>3</v>
      </c>
      <c r="E30" s="54" t="s">
        <v>13</v>
      </c>
      <c r="F30" s="73">
        <v>0</v>
      </c>
      <c r="G30" s="73">
        <v>0</v>
      </c>
      <c r="H30" s="73">
        <f>ROUND(D30*F30, 0)</f>
        <v>0</v>
      </c>
      <c r="I30" s="73">
        <f>ROUND(D30*G30, 0)</f>
        <v>0</v>
      </c>
      <c r="J30" s="57"/>
    </row>
    <row r="31" spans="1:10" x14ac:dyDescent="0.3">
      <c r="A31" s="58"/>
      <c r="B31" s="59"/>
      <c r="C31" s="59"/>
      <c r="D31" s="60">
        <f>SUM(D2:D30)</f>
        <v>193</v>
      </c>
      <c r="E31" s="61" t="s">
        <v>13</v>
      </c>
      <c r="F31" s="74"/>
      <c r="G31" s="74"/>
      <c r="H31" s="74"/>
      <c r="I31" s="74"/>
      <c r="J31" s="62"/>
    </row>
    <row r="32" spans="1:10" x14ac:dyDescent="0.3">
      <c r="A32" s="37"/>
      <c r="B32" s="38"/>
      <c r="C32" s="38" t="s">
        <v>258</v>
      </c>
      <c r="D32" s="68"/>
      <c r="E32" s="69"/>
      <c r="F32" s="75"/>
      <c r="G32" s="75"/>
      <c r="H32" s="75"/>
      <c r="I32" s="75"/>
      <c r="J32" s="47"/>
    </row>
    <row r="33" spans="1:10" x14ac:dyDescent="0.3">
      <c r="A33" s="37"/>
      <c r="B33" s="38"/>
      <c r="C33" s="38"/>
      <c r="D33" s="68"/>
      <c r="E33" s="69"/>
      <c r="F33" s="75"/>
      <c r="G33" s="75"/>
      <c r="H33" s="75"/>
      <c r="I33" s="75"/>
      <c r="J33" s="47"/>
    </row>
    <row r="34" spans="1:10" ht="52.8" x14ac:dyDescent="0.3">
      <c r="A34" s="8">
        <v>16</v>
      </c>
      <c r="B34" s="1" t="s">
        <v>74</v>
      </c>
      <c r="C34" s="2" t="s">
        <v>75</v>
      </c>
      <c r="D34" s="52">
        <v>1</v>
      </c>
      <c r="E34" s="1" t="s">
        <v>13</v>
      </c>
      <c r="F34" s="70">
        <v>0</v>
      </c>
      <c r="G34" s="70">
        <v>0</v>
      </c>
      <c r="H34" s="70">
        <f>ROUND(D34*F34, 0)</f>
        <v>0</v>
      </c>
      <c r="I34" s="70">
        <f>ROUND(D34*G34, 0)</f>
        <v>0</v>
      </c>
      <c r="J34" s="47" t="s">
        <v>227</v>
      </c>
    </row>
    <row r="35" spans="1:10" x14ac:dyDescent="0.3">
      <c r="F35" s="70"/>
      <c r="G35" s="70"/>
      <c r="H35" s="70"/>
      <c r="I35" s="70"/>
      <c r="J35" s="47"/>
    </row>
    <row r="36" spans="1:10" ht="66" x14ac:dyDescent="0.3">
      <c r="A36" s="8">
        <v>17</v>
      </c>
      <c r="B36" s="1" t="s">
        <v>76</v>
      </c>
      <c r="C36" s="2" t="s">
        <v>77</v>
      </c>
      <c r="D36" s="27">
        <v>1</v>
      </c>
      <c r="E36" s="1" t="s">
        <v>13</v>
      </c>
      <c r="F36" s="70">
        <v>0</v>
      </c>
      <c r="G36" s="70">
        <v>0</v>
      </c>
      <c r="H36" s="70">
        <f>ROUND(D36*F36, 0)</f>
        <v>0</v>
      </c>
      <c r="I36" s="70">
        <f>ROUND(D36*G36, 0)</f>
        <v>0</v>
      </c>
      <c r="J36" s="47" t="s">
        <v>228</v>
      </c>
    </row>
    <row r="37" spans="1:10" x14ac:dyDescent="0.3">
      <c r="F37" s="70"/>
      <c r="G37" s="70"/>
      <c r="H37" s="70"/>
      <c r="I37" s="70"/>
      <c r="J37" s="47"/>
    </row>
    <row r="38" spans="1:10" ht="52.8" x14ac:dyDescent="0.3">
      <c r="A38" s="8">
        <v>18</v>
      </c>
      <c r="B38" s="1" t="s">
        <v>78</v>
      </c>
      <c r="C38" s="2" t="s">
        <v>79</v>
      </c>
      <c r="D38" s="27">
        <v>1</v>
      </c>
      <c r="E38" s="1" t="s">
        <v>13</v>
      </c>
      <c r="F38" s="70">
        <v>0</v>
      </c>
      <c r="G38" s="70">
        <v>0</v>
      </c>
      <c r="H38" s="70">
        <f>ROUND(D38*F38, 0)</f>
        <v>0</v>
      </c>
      <c r="I38" s="70">
        <f>ROUND(D38*G38, 0)</f>
        <v>0</v>
      </c>
      <c r="J38" s="47" t="s">
        <v>213</v>
      </c>
    </row>
    <row r="39" spans="1:10" x14ac:dyDescent="0.3">
      <c r="F39" s="70"/>
      <c r="G39" s="70"/>
      <c r="H39" s="70"/>
      <c r="I39" s="70"/>
      <c r="J39" s="47"/>
    </row>
    <row r="40" spans="1:10" ht="79.2" x14ac:dyDescent="0.3">
      <c r="A40" s="8">
        <v>19</v>
      </c>
      <c r="B40" s="1" t="s">
        <v>80</v>
      </c>
      <c r="C40" s="2" t="s">
        <v>81</v>
      </c>
      <c r="D40" s="27">
        <v>8</v>
      </c>
      <c r="E40" s="1" t="s">
        <v>13</v>
      </c>
      <c r="F40" s="70">
        <v>0</v>
      </c>
      <c r="G40" s="70">
        <v>0</v>
      </c>
      <c r="H40" s="70">
        <f>ROUND(D40*F40, 0)</f>
        <v>0</v>
      </c>
      <c r="I40" s="70">
        <f>ROUND(D40*G40, 0)</f>
        <v>0</v>
      </c>
      <c r="J40" s="47"/>
    </row>
    <row r="41" spans="1:10" x14ac:dyDescent="0.3">
      <c r="F41" s="70"/>
      <c r="G41" s="70"/>
      <c r="H41" s="70"/>
      <c r="I41" s="70"/>
      <c r="J41" s="47"/>
    </row>
    <row r="42" spans="1:10" ht="79.2" x14ac:dyDescent="0.3">
      <c r="A42" s="8">
        <v>20</v>
      </c>
      <c r="B42" s="1" t="s">
        <v>82</v>
      </c>
      <c r="C42" s="2" t="s">
        <v>83</v>
      </c>
      <c r="D42" s="52">
        <v>14</v>
      </c>
      <c r="E42" s="1" t="s">
        <v>13</v>
      </c>
      <c r="F42" s="70">
        <v>0</v>
      </c>
      <c r="G42" s="70">
        <v>0</v>
      </c>
      <c r="H42" s="70">
        <f>ROUND(D42*F42, 0)</f>
        <v>0</v>
      </c>
      <c r="I42" s="70">
        <f>ROUND(D42*G42, 0)</f>
        <v>0</v>
      </c>
      <c r="J42" s="47"/>
    </row>
    <row r="43" spans="1:10" x14ac:dyDescent="0.3">
      <c r="F43" s="70"/>
      <c r="G43" s="70"/>
      <c r="H43" s="70"/>
      <c r="I43" s="70"/>
      <c r="J43" s="47"/>
    </row>
    <row r="44" spans="1:10" ht="79.2" x14ac:dyDescent="0.3">
      <c r="A44" s="8">
        <v>21</v>
      </c>
      <c r="B44" s="1" t="s">
        <v>84</v>
      </c>
      <c r="C44" s="2" t="s">
        <v>187</v>
      </c>
      <c r="D44" s="52">
        <v>6</v>
      </c>
      <c r="E44" s="1" t="s">
        <v>13</v>
      </c>
      <c r="F44" s="70">
        <v>0</v>
      </c>
      <c r="G44" s="70">
        <v>0</v>
      </c>
      <c r="H44" s="70">
        <f>ROUND(D44*F44, 0)</f>
        <v>0</v>
      </c>
      <c r="I44" s="70">
        <f>ROUND(D44*G44, 0)</f>
        <v>0</v>
      </c>
      <c r="J44" s="47"/>
    </row>
    <row r="45" spans="1:10" x14ac:dyDescent="0.3">
      <c r="F45" s="70"/>
      <c r="G45" s="70"/>
      <c r="H45" s="70"/>
      <c r="I45" s="70"/>
      <c r="J45" s="47"/>
    </row>
    <row r="46" spans="1:10" ht="79.2" x14ac:dyDescent="0.3">
      <c r="A46" s="8">
        <v>22</v>
      </c>
      <c r="B46" s="1" t="s">
        <v>85</v>
      </c>
      <c r="C46" s="2" t="s">
        <v>86</v>
      </c>
      <c r="D46" s="27">
        <v>26</v>
      </c>
      <c r="E46" s="1" t="s">
        <v>13</v>
      </c>
      <c r="F46" s="70">
        <v>0</v>
      </c>
      <c r="G46" s="70">
        <v>0</v>
      </c>
      <c r="H46" s="70">
        <f>ROUND(D46*F46, 0)</f>
        <v>0</v>
      </c>
      <c r="I46" s="70">
        <f>ROUND(D46*G46, 0)</f>
        <v>0</v>
      </c>
      <c r="J46" s="47"/>
    </row>
    <row r="47" spans="1:10" x14ac:dyDescent="0.3">
      <c r="F47" s="70"/>
      <c r="G47" s="70"/>
      <c r="H47" s="70"/>
      <c r="I47" s="70"/>
      <c r="J47" s="47"/>
    </row>
    <row r="48" spans="1:10" ht="79.2" x14ac:dyDescent="0.3">
      <c r="A48" s="8">
        <v>23</v>
      </c>
      <c r="B48" s="1" t="s">
        <v>87</v>
      </c>
      <c r="C48" s="2" t="s">
        <v>88</v>
      </c>
      <c r="D48" s="52">
        <v>5</v>
      </c>
      <c r="E48" s="1" t="s">
        <v>13</v>
      </c>
      <c r="F48" s="70">
        <v>0</v>
      </c>
      <c r="G48" s="70">
        <v>0</v>
      </c>
      <c r="H48" s="70">
        <f>ROUND(D48*F48, 0)</f>
        <v>0</v>
      </c>
      <c r="I48" s="70">
        <f>ROUND(D48*G48, 0)</f>
        <v>0</v>
      </c>
      <c r="J48" s="47"/>
    </row>
    <row r="49" spans="1:10" x14ac:dyDescent="0.3">
      <c r="D49" s="52"/>
      <c r="F49" s="70"/>
      <c r="G49" s="70"/>
      <c r="H49" s="70"/>
      <c r="I49" s="70"/>
      <c r="J49" s="47"/>
    </row>
    <row r="50" spans="1:10" ht="88.5" customHeight="1" x14ac:dyDescent="0.3">
      <c r="A50" s="8">
        <v>24</v>
      </c>
      <c r="B50" s="1" t="s">
        <v>89</v>
      </c>
      <c r="C50" s="2" t="s">
        <v>188</v>
      </c>
      <c r="D50" s="52">
        <v>37</v>
      </c>
      <c r="E50" s="1" t="s">
        <v>13</v>
      </c>
      <c r="F50" s="70">
        <v>0</v>
      </c>
      <c r="G50" s="70">
        <v>0</v>
      </c>
      <c r="H50" s="70">
        <f>ROUND(D50*F50, 0)</f>
        <v>0</v>
      </c>
      <c r="I50" s="70">
        <f>ROUND(D50*G50, 0)</f>
        <v>0</v>
      </c>
      <c r="J50" s="47"/>
    </row>
    <row r="51" spans="1:10" x14ac:dyDescent="0.3">
      <c r="F51" s="70"/>
      <c r="G51" s="70"/>
      <c r="H51" s="70"/>
      <c r="I51" s="70"/>
      <c r="J51" s="47"/>
    </row>
    <row r="52" spans="1:10" ht="87" customHeight="1" x14ac:dyDescent="0.3">
      <c r="A52" s="8">
        <v>25</v>
      </c>
      <c r="B52" s="1" t="s">
        <v>90</v>
      </c>
      <c r="C52" s="2" t="s">
        <v>189</v>
      </c>
      <c r="D52" s="52">
        <v>9</v>
      </c>
      <c r="E52" s="1" t="s">
        <v>13</v>
      </c>
      <c r="F52" s="70">
        <v>0</v>
      </c>
      <c r="G52" s="70">
        <v>0</v>
      </c>
      <c r="H52" s="70">
        <f>ROUND(D52*F52, 0)</f>
        <v>0</v>
      </c>
      <c r="I52" s="70">
        <f>ROUND(D52*G52, 0)</f>
        <v>0</v>
      </c>
      <c r="J52" s="47"/>
    </row>
    <row r="53" spans="1:10" ht="11.25" customHeight="1" x14ac:dyDescent="0.3">
      <c r="D53" s="52"/>
      <c r="F53" s="70"/>
      <c r="G53" s="70"/>
      <c r="H53" s="70"/>
      <c r="I53" s="70"/>
      <c r="J53" s="47"/>
    </row>
    <row r="54" spans="1:10" ht="79.2" x14ac:dyDescent="0.3">
      <c r="A54" s="8">
        <v>26</v>
      </c>
      <c r="B54" s="1" t="s">
        <v>91</v>
      </c>
      <c r="C54" s="2" t="s">
        <v>190</v>
      </c>
      <c r="D54" s="52">
        <v>32</v>
      </c>
      <c r="E54" s="1" t="s">
        <v>13</v>
      </c>
      <c r="F54" s="70">
        <v>0</v>
      </c>
      <c r="G54" s="70">
        <v>0</v>
      </c>
      <c r="H54" s="70">
        <f>ROUND(D54*F54, 0)</f>
        <v>0</v>
      </c>
      <c r="I54" s="70">
        <f>ROUND(D54*G54, 0)</f>
        <v>0</v>
      </c>
      <c r="J54" s="47"/>
    </row>
    <row r="55" spans="1:10" x14ac:dyDescent="0.3">
      <c r="F55" s="70"/>
      <c r="G55" s="70"/>
      <c r="H55" s="70"/>
      <c r="I55" s="70"/>
      <c r="J55" s="47"/>
    </row>
    <row r="56" spans="1:10" ht="79.2" x14ac:dyDescent="0.3">
      <c r="A56" s="8">
        <v>27</v>
      </c>
      <c r="B56" s="1" t="s">
        <v>92</v>
      </c>
      <c r="C56" s="2" t="s">
        <v>232</v>
      </c>
      <c r="D56" s="52">
        <v>23</v>
      </c>
      <c r="E56" s="1" t="s">
        <v>13</v>
      </c>
      <c r="F56" s="70">
        <v>0</v>
      </c>
      <c r="G56" s="70">
        <v>0</v>
      </c>
      <c r="H56" s="70">
        <f>ROUND(D56*F56, 0)</f>
        <v>0</v>
      </c>
      <c r="I56" s="70">
        <f>ROUND(D56*G56, 0)</f>
        <v>0</v>
      </c>
      <c r="J56" s="47"/>
    </row>
    <row r="57" spans="1:10" x14ac:dyDescent="0.3">
      <c r="D57" s="52"/>
      <c r="F57" s="70"/>
      <c r="G57" s="70"/>
      <c r="H57" s="70"/>
      <c r="I57" s="70"/>
      <c r="J57" s="47"/>
    </row>
    <row r="58" spans="1:10" ht="79.2" x14ac:dyDescent="0.3">
      <c r="A58" s="8">
        <v>28</v>
      </c>
      <c r="B58" s="1" t="s">
        <v>93</v>
      </c>
      <c r="C58" s="2" t="s">
        <v>191</v>
      </c>
      <c r="D58" s="52">
        <v>19</v>
      </c>
      <c r="E58" s="1" t="s">
        <v>13</v>
      </c>
      <c r="F58" s="70">
        <v>0</v>
      </c>
      <c r="G58" s="70">
        <v>0</v>
      </c>
      <c r="H58" s="70">
        <f>ROUND(D58*F58, 0)</f>
        <v>0</v>
      </c>
      <c r="I58" s="70">
        <f>ROUND(D58*G58, 0)</f>
        <v>0</v>
      </c>
      <c r="J58" s="47"/>
    </row>
    <row r="59" spans="1:10" x14ac:dyDescent="0.3">
      <c r="F59" s="70"/>
      <c r="G59" s="70"/>
      <c r="H59" s="70"/>
      <c r="I59" s="70"/>
      <c r="J59" s="47"/>
    </row>
    <row r="60" spans="1:10" ht="94.8" x14ac:dyDescent="0.3">
      <c r="A60" s="8">
        <v>29</v>
      </c>
      <c r="B60" s="1" t="s">
        <v>94</v>
      </c>
      <c r="C60" s="2" t="s">
        <v>192</v>
      </c>
      <c r="D60" s="52">
        <v>1</v>
      </c>
      <c r="E60" s="1" t="s">
        <v>13</v>
      </c>
      <c r="F60" s="70">
        <v>0</v>
      </c>
      <c r="G60" s="70">
        <v>0</v>
      </c>
      <c r="H60" s="70">
        <f>ROUND(D60*F60, 0)</f>
        <v>0</v>
      </c>
      <c r="I60" s="70">
        <f>ROUND(D60*G60, 0)</f>
        <v>0</v>
      </c>
      <c r="J60" s="47" t="s">
        <v>248</v>
      </c>
    </row>
    <row r="61" spans="1:10" x14ac:dyDescent="0.3">
      <c r="F61" s="70"/>
      <c r="G61" s="70"/>
      <c r="H61" s="70"/>
      <c r="I61" s="70"/>
      <c r="J61" s="47"/>
    </row>
    <row r="62" spans="1:10" ht="42" x14ac:dyDescent="0.3">
      <c r="A62" s="8">
        <v>30</v>
      </c>
      <c r="B62" s="1" t="s">
        <v>95</v>
      </c>
      <c r="C62" s="2" t="s">
        <v>193</v>
      </c>
      <c r="D62" s="52">
        <v>2</v>
      </c>
      <c r="E62" s="1" t="s">
        <v>13</v>
      </c>
      <c r="F62" s="70">
        <v>0</v>
      </c>
      <c r="G62" s="70">
        <v>0</v>
      </c>
      <c r="H62" s="70">
        <f>ROUND(D62*F62, 0)</f>
        <v>0</v>
      </c>
      <c r="I62" s="70">
        <f>ROUND(D62*G62, 0)</f>
        <v>0</v>
      </c>
      <c r="J62" s="47" t="s">
        <v>233</v>
      </c>
    </row>
    <row r="63" spans="1:10" x14ac:dyDescent="0.3">
      <c r="F63" s="70"/>
      <c r="G63" s="70"/>
      <c r="H63" s="70"/>
      <c r="I63" s="70"/>
      <c r="J63" s="47"/>
    </row>
    <row r="64" spans="1:10" ht="81.599999999999994" x14ac:dyDescent="0.3">
      <c r="A64" s="8">
        <v>31</v>
      </c>
      <c r="B64" s="1" t="s">
        <v>96</v>
      </c>
      <c r="C64" s="2" t="s">
        <v>115</v>
      </c>
      <c r="D64" s="52">
        <v>1</v>
      </c>
      <c r="E64" s="1" t="s">
        <v>13</v>
      </c>
      <c r="F64" s="70">
        <v>0</v>
      </c>
      <c r="G64" s="70">
        <v>0</v>
      </c>
      <c r="H64" s="70">
        <f>ROUND(D64*F64, 0)</f>
        <v>0</v>
      </c>
      <c r="I64" s="70">
        <f>ROUND(D64*G64, 0)</f>
        <v>0</v>
      </c>
      <c r="J64" s="47" t="s">
        <v>234</v>
      </c>
    </row>
    <row r="65" spans="1:10" ht="26.4" x14ac:dyDescent="0.3">
      <c r="C65" s="2" t="s">
        <v>237</v>
      </c>
      <c r="D65" s="52"/>
      <c r="F65" s="70"/>
      <c r="G65" s="70"/>
      <c r="H65" s="70"/>
      <c r="I65" s="70"/>
      <c r="J65" s="47"/>
    </row>
    <row r="66" spans="1:10" x14ac:dyDescent="0.3">
      <c r="D66" s="52"/>
      <c r="F66" s="70"/>
      <c r="G66" s="70"/>
      <c r="H66" s="70"/>
      <c r="I66" s="70"/>
      <c r="J66" s="47"/>
    </row>
    <row r="67" spans="1:10" ht="55.2" x14ac:dyDescent="0.3">
      <c r="A67" s="8">
        <v>32</v>
      </c>
      <c r="B67" s="1" t="s">
        <v>97</v>
      </c>
      <c r="C67" s="2" t="s">
        <v>238</v>
      </c>
      <c r="D67" s="52">
        <v>1</v>
      </c>
      <c r="E67" s="1" t="s">
        <v>13</v>
      </c>
      <c r="F67" s="70">
        <v>0</v>
      </c>
      <c r="G67" s="70">
        <v>0</v>
      </c>
      <c r="H67" s="70">
        <f>ROUND(D67*F67, 0)</f>
        <v>0</v>
      </c>
      <c r="I67" s="70">
        <f>ROUND(D67*G67, 0)</f>
        <v>0</v>
      </c>
      <c r="J67" s="47" t="s">
        <v>235</v>
      </c>
    </row>
    <row r="68" spans="1:10" x14ac:dyDescent="0.3">
      <c r="D68" s="52"/>
      <c r="F68" s="70"/>
      <c r="G68" s="70"/>
      <c r="H68" s="70"/>
      <c r="I68" s="70"/>
      <c r="J68" s="47"/>
    </row>
    <row r="69" spans="1:10" ht="55.2" x14ac:dyDescent="0.3">
      <c r="A69" s="8">
        <v>33</v>
      </c>
      <c r="B69" s="1" t="s">
        <v>98</v>
      </c>
      <c r="C69" s="2" t="s">
        <v>239</v>
      </c>
      <c r="D69" s="52">
        <v>1</v>
      </c>
      <c r="E69" s="1" t="s">
        <v>13</v>
      </c>
      <c r="F69" s="70">
        <v>0</v>
      </c>
      <c r="G69" s="70">
        <v>0</v>
      </c>
      <c r="H69" s="70">
        <f>ROUND(D69*F69, 0)</f>
        <v>0</v>
      </c>
      <c r="I69" s="70">
        <f>ROUND(D69*G69, 0)</f>
        <v>0</v>
      </c>
      <c r="J69" s="47" t="s">
        <v>236</v>
      </c>
    </row>
    <row r="70" spans="1:10" x14ac:dyDescent="0.3">
      <c r="F70" s="70"/>
      <c r="G70" s="70"/>
      <c r="H70" s="70"/>
      <c r="I70" s="70"/>
      <c r="J70" s="47"/>
    </row>
    <row r="71" spans="1:10" ht="81.599999999999994" x14ac:dyDescent="0.3">
      <c r="A71" s="8">
        <v>34</v>
      </c>
      <c r="B71" s="1" t="s">
        <v>99</v>
      </c>
      <c r="C71" s="2" t="s">
        <v>116</v>
      </c>
      <c r="D71" s="52">
        <v>1</v>
      </c>
      <c r="E71" s="1" t="s">
        <v>13</v>
      </c>
      <c r="F71" s="70">
        <v>0</v>
      </c>
      <c r="G71" s="70">
        <v>0</v>
      </c>
      <c r="H71" s="70">
        <f>ROUND(D71*F71, 0)</f>
        <v>0</v>
      </c>
      <c r="I71" s="70">
        <f>ROUND(D71*G71, 0)</f>
        <v>0</v>
      </c>
      <c r="J71" s="47" t="s">
        <v>250</v>
      </c>
    </row>
    <row r="72" spans="1:10" ht="39.6" x14ac:dyDescent="0.3">
      <c r="C72" s="2" t="s">
        <v>246</v>
      </c>
      <c r="F72" s="70"/>
      <c r="G72" s="70"/>
      <c r="H72" s="70"/>
      <c r="I72" s="70"/>
      <c r="J72" s="47"/>
    </row>
    <row r="73" spans="1:10" x14ac:dyDescent="0.3">
      <c r="F73" s="70"/>
      <c r="G73" s="70"/>
      <c r="H73" s="70"/>
      <c r="I73" s="70"/>
      <c r="J73" s="47"/>
    </row>
    <row r="74" spans="1:10" ht="79.2" x14ac:dyDescent="0.3">
      <c r="A74" s="8">
        <v>35</v>
      </c>
      <c r="B74" s="1" t="s">
        <v>100</v>
      </c>
      <c r="C74" s="2" t="s">
        <v>101</v>
      </c>
      <c r="D74" s="6">
        <v>1</v>
      </c>
      <c r="E74" s="1" t="s">
        <v>13</v>
      </c>
      <c r="F74" s="70">
        <v>0</v>
      </c>
      <c r="G74" s="70">
        <v>0</v>
      </c>
      <c r="H74" s="70">
        <f>ROUND(D74*F74, 0)</f>
        <v>0</v>
      </c>
      <c r="I74" s="70">
        <f>ROUND(D74*G74, 0)</f>
        <v>0</v>
      </c>
      <c r="J74" s="47" t="s">
        <v>240</v>
      </c>
    </row>
    <row r="75" spans="1:10" x14ac:dyDescent="0.3">
      <c r="F75" s="70"/>
      <c r="G75" s="70"/>
      <c r="H75" s="70"/>
      <c r="I75" s="70"/>
      <c r="J75" s="47"/>
    </row>
    <row r="76" spans="1:10" ht="92.4" x14ac:dyDescent="0.3">
      <c r="A76" s="8">
        <v>36</v>
      </c>
      <c r="B76" s="1" t="s">
        <v>102</v>
      </c>
      <c r="C76" s="2" t="s">
        <v>103</v>
      </c>
      <c r="D76" s="6">
        <v>4</v>
      </c>
      <c r="E76" s="1" t="s">
        <v>13</v>
      </c>
      <c r="F76" s="70">
        <v>0</v>
      </c>
      <c r="G76" s="70">
        <v>0</v>
      </c>
      <c r="H76" s="70">
        <f>ROUND(D76*F76, 0)</f>
        <v>0</v>
      </c>
      <c r="I76" s="70">
        <f>ROUND(D76*G76, 0)</f>
        <v>0</v>
      </c>
      <c r="J76" s="47"/>
    </row>
    <row r="77" spans="1:10" x14ac:dyDescent="0.3">
      <c r="F77" s="70"/>
      <c r="G77" s="70"/>
      <c r="H77" s="70"/>
      <c r="I77" s="70"/>
      <c r="J77" s="47"/>
    </row>
    <row r="78" spans="1:10" ht="39.6" x14ac:dyDescent="0.3">
      <c r="A78" s="8">
        <v>37</v>
      </c>
      <c r="B78" s="1" t="s">
        <v>104</v>
      </c>
      <c r="C78" s="2" t="s">
        <v>105</v>
      </c>
      <c r="D78" s="6">
        <v>44.3</v>
      </c>
      <c r="E78" s="1" t="s">
        <v>53</v>
      </c>
      <c r="F78" s="70">
        <v>0</v>
      </c>
      <c r="G78" s="70">
        <v>0</v>
      </c>
      <c r="H78" s="70">
        <f>ROUND(D78*F78, 0)</f>
        <v>0</v>
      </c>
      <c r="I78" s="70">
        <f>ROUND(D78*G78, 0)</f>
        <v>0</v>
      </c>
      <c r="J78" s="47"/>
    </row>
    <row r="79" spans="1:10" x14ac:dyDescent="0.3">
      <c r="F79" s="70"/>
      <c r="G79" s="70"/>
      <c r="H79" s="70"/>
      <c r="I79" s="70"/>
      <c r="J79" s="47"/>
    </row>
    <row r="80" spans="1:10" ht="39.6" x14ac:dyDescent="0.3">
      <c r="A80" s="8">
        <v>38</v>
      </c>
      <c r="B80" s="1" t="s">
        <v>106</v>
      </c>
      <c r="C80" s="2" t="s">
        <v>270</v>
      </c>
      <c r="D80" s="6">
        <v>1</v>
      </c>
      <c r="E80" s="1" t="s">
        <v>13</v>
      </c>
      <c r="F80" s="70">
        <v>0</v>
      </c>
      <c r="G80" s="70">
        <v>0</v>
      </c>
      <c r="H80" s="70">
        <f>ROUND(D80*F80, 0)</f>
        <v>0</v>
      </c>
      <c r="I80" s="70">
        <f>ROUND(D80*G80, 0)</f>
        <v>0</v>
      </c>
      <c r="J80" s="47" t="s">
        <v>241</v>
      </c>
    </row>
    <row r="81" spans="1:10" x14ac:dyDescent="0.3">
      <c r="F81" s="70"/>
      <c r="G81" s="70"/>
      <c r="H81" s="70"/>
      <c r="I81" s="70"/>
      <c r="J81" s="47"/>
    </row>
    <row r="82" spans="1:10" s="9" customFormat="1" x14ac:dyDescent="0.3">
      <c r="A82" s="7"/>
      <c r="B82" s="3"/>
      <c r="C82" s="3" t="s">
        <v>16</v>
      </c>
      <c r="D82" s="5"/>
      <c r="E82" s="3"/>
      <c r="F82" s="72"/>
      <c r="G82" s="72"/>
      <c r="H82" s="72">
        <f>ROUND(SUM(H2:H81),0)</f>
        <v>0</v>
      </c>
      <c r="I82" s="72">
        <f>ROUND(SUM(I2:I81),0)</f>
        <v>0</v>
      </c>
      <c r="J82" s="48"/>
    </row>
    <row r="85" spans="1:10" x14ac:dyDescent="0.3">
      <c r="C85" s="63" t="s">
        <v>247</v>
      </c>
      <c r="D85" s="64">
        <f>D34+D36+D38+D40+D46+D60+D62</f>
        <v>40</v>
      </c>
    </row>
    <row r="86" spans="1:10" x14ac:dyDescent="0.3">
      <c r="C86" s="63" t="s">
        <v>249</v>
      </c>
      <c r="D86" s="64">
        <f>D42+D48+D50</f>
        <v>56</v>
      </c>
    </row>
    <row r="87" spans="1:10" x14ac:dyDescent="0.3">
      <c r="C87" s="63" t="s">
        <v>251</v>
      </c>
      <c r="D87" s="64">
        <f>D52+D54+D64+D67+D69+D71</f>
        <v>45</v>
      </c>
    </row>
    <row r="88" spans="1:10" x14ac:dyDescent="0.3">
      <c r="C88" s="65" t="s">
        <v>252</v>
      </c>
      <c r="D88" s="66">
        <f>D44+D56+D58</f>
        <v>48</v>
      </c>
    </row>
    <row r="89" spans="1:10" x14ac:dyDescent="0.3">
      <c r="C89" s="63"/>
      <c r="D89" s="64">
        <f>SUM(D85:D88)</f>
        <v>189</v>
      </c>
    </row>
    <row r="90" spans="1:10" x14ac:dyDescent="0.3">
      <c r="C90" s="63"/>
      <c r="D90" s="64"/>
    </row>
    <row r="91" spans="1:10" x14ac:dyDescent="0.3">
      <c r="C91" s="63" t="s">
        <v>253</v>
      </c>
      <c r="D91" s="64">
        <f>D74+D76</f>
        <v>5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Asztalosszerkezetek elhelyezése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6" width="12.88671875" style="23" customWidth="1"/>
    <col min="7" max="7" width="12.44140625" style="23" customWidth="1"/>
    <col min="8" max="8" width="14.44140625" style="23" customWidth="1"/>
    <col min="9" max="9" width="15.6640625" style="23" customWidth="1"/>
    <col min="10" max="10" width="15.6640625" style="6" customWidth="1"/>
    <col min="11" max="16384" width="9.109375" style="1"/>
  </cols>
  <sheetData>
    <row r="1" spans="1:10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46" t="s">
        <v>177</v>
      </c>
    </row>
    <row r="2" spans="1:10" ht="28.8" x14ac:dyDescent="0.3">
      <c r="A2" s="8">
        <v>1</v>
      </c>
      <c r="B2" s="1" t="s">
        <v>118</v>
      </c>
      <c r="C2" s="2" t="s">
        <v>208</v>
      </c>
      <c r="D2" s="6">
        <v>1.9</v>
      </c>
      <c r="E2" s="1" t="s">
        <v>19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  <c r="J2" s="47" t="s">
        <v>209</v>
      </c>
    </row>
    <row r="3" spans="1:10" x14ac:dyDescent="0.3">
      <c r="F3" s="70"/>
      <c r="G3" s="70"/>
      <c r="H3" s="70"/>
      <c r="I3" s="70"/>
      <c r="J3" s="47"/>
    </row>
    <row r="4" spans="1:10" ht="28.8" x14ac:dyDescent="0.3">
      <c r="A4" s="8">
        <v>2</v>
      </c>
      <c r="B4" s="1" t="s">
        <v>119</v>
      </c>
      <c r="C4" s="2" t="s">
        <v>137</v>
      </c>
      <c r="D4" s="6">
        <v>5.95</v>
      </c>
      <c r="E4" s="1" t="s">
        <v>19</v>
      </c>
      <c r="F4" s="70">
        <v>0</v>
      </c>
      <c r="G4" s="70">
        <v>0</v>
      </c>
      <c r="H4" s="70">
        <f>ROUND(D4*F4, 0)</f>
        <v>0</v>
      </c>
      <c r="I4" s="70">
        <f>ROUND(D4*G4, 0)</f>
        <v>0</v>
      </c>
      <c r="J4" s="47" t="s">
        <v>245</v>
      </c>
    </row>
    <row r="5" spans="1:10" x14ac:dyDescent="0.3">
      <c r="F5" s="70"/>
      <c r="G5" s="70"/>
      <c r="H5" s="70"/>
      <c r="I5" s="70"/>
      <c r="J5" s="47"/>
    </row>
    <row r="6" spans="1:10" ht="28.8" x14ac:dyDescent="0.3">
      <c r="A6" s="8">
        <v>3</v>
      </c>
      <c r="B6" s="1" t="s">
        <v>120</v>
      </c>
      <c r="C6" s="2" t="s">
        <v>138</v>
      </c>
      <c r="D6" s="6">
        <v>31.14</v>
      </c>
      <c r="E6" s="1" t="s">
        <v>19</v>
      </c>
      <c r="F6" s="70">
        <v>0</v>
      </c>
      <c r="G6" s="70">
        <v>0</v>
      </c>
      <c r="H6" s="70">
        <f>ROUND(D6*F6, 0)</f>
        <v>0</v>
      </c>
      <c r="I6" s="70">
        <f>ROUND(D6*G6, 0)</f>
        <v>0</v>
      </c>
      <c r="J6" s="47" t="s">
        <v>211</v>
      </c>
    </row>
    <row r="7" spans="1:10" x14ac:dyDescent="0.3">
      <c r="F7" s="70"/>
      <c r="G7" s="70"/>
      <c r="H7" s="70"/>
      <c r="I7" s="70"/>
      <c r="J7" s="47"/>
    </row>
    <row r="8" spans="1:10" ht="26.4" x14ac:dyDescent="0.3">
      <c r="A8" s="8">
        <v>4</v>
      </c>
      <c r="B8" s="1" t="s">
        <v>121</v>
      </c>
      <c r="C8" s="2" t="s">
        <v>122</v>
      </c>
      <c r="D8" s="6">
        <v>6</v>
      </c>
      <c r="E8" s="1" t="s">
        <v>13</v>
      </c>
      <c r="F8" s="70">
        <v>0</v>
      </c>
      <c r="G8" s="70">
        <v>0</v>
      </c>
      <c r="H8" s="70">
        <f>ROUND(D8*F8, 0)</f>
        <v>0</v>
      </c>
      <c r="I8" s="70">
        <f>ROUND(D8*G8, 0)</f>
        <v>0</v>
      </c>
      <c r="J8" s="47" t="s">
        <v>212</v>
      </c>
    </row>
    <row r="9" spans="1:10" x14ac:dyDescent="0.3">
      <c r="F9" s="70"/>
      <c r="G9" s="70"/>
      <c r="H9" s="70"/>
      <c r="I9" s="70"/>
      <c r="J9" s="47"/>
    </row>
    <row r="10" spans="1:10" ht="39.6" x14ac:dyDescent="0.3">
      <c r="A10" s="8">
        <v>5</v>
      </c>
      <c r="B10" s="1" t="s">
        <v>123</v>
      </c>
      <c r="C10" s="2" t="s">
        <v>124</v>
      </c>
      <c r="D10" s="6">
        <v>20</v>
      </c>
      <c r="E10" s="1" t="s">
        <v>13</v>
      </c>
      <c r="F10" s="70">
        <v>0</v>
      </c>
      <c r="G10" s="70">
        <v>0</v>
      </c>
      <c r="H10" s="70">
        <f>ROUND(D10*F10, 0)</f>
        <v>0</v>
      </c>
      <c r="I10" s="70">
        <f>ROUND(D10*G10, 0)</f>
        <v>0</v>
      </c>
      <c r="J10" s="47"/>
    </row>
    <row r="11" spans="1:10" x14ac:dyDescent="0.3">
      <c r="F11" s="70"/>
      <c r="G11" s="70"/>
      <c r="H11" s="70"/>
      <c r="I11" s="70"/>
      <c r="J11" s="47"/>
    </row>
    <row r="12" spans="1:10" ht="92.4" x14ac:dyDescent="0.3">
      <c r="A12" s="8">
        <v>6</v>
      </c>
      <c r="B12" s="1" t="s">
        <v>125</v>
      </c>
      <c r="C12" s="2" t="s">
        <v>126</v>
      </c>
      <c r="D12" s="6">
        <v>1</v>
      </c>
      <c r="E12" s="1" t="s">
        <v>13</v>
      </c>
      <c r="F12" s="70">
        <v>0</v>
      </c>
      <c r="G12" s="70">
        <v>0</v>
      </c>
      <c r="H12" s="70">
        <f>ROUND(D12*F12, 0)</f>
        <v>0</v>
      </c>
      <c r="I12" s="70">
        <f>ROUND(D12*G12, 0)</f>
        <v>0</v>
      </c>
      <c r="J12" s="47" t="s">
        <v>209</v>
      </c>
    </row>
    <row r="13" spans="1:10" ht="36" customHeight="1" x14ac:dyDescent="0.3">
      <c r="C13" s="2" t="s">
        <v>127</v>
      </c>
      <c r="F13" s="70"/>
      <c r="G13" s="70"/>
      <c r="H13" s="70"/>
      <c r="I13" s="70"/>
      <c r="J13" s="47"/>
    </row>
    <row r="14" spans="1:10" x14ac:dyDescent="0.3">
      <c r="F14" s="70"/>
      <c r="G14" s="70"/>
      <c r="H14" s="70"/>
      <c r="I14" s="70"/>
      <c r="J14" s="47"/>
    </row>
    <row r="15" spans="1:10" ht="79.2" x14ac:dyDescent="0.3">
      <c r="A15" s="8">
        <v>7</v>
      </c>
      <c r="B15" s="1" t="s">
        <v>128</v>
      </c>
      <c r="C15" s="2" t="s">
        <v>129</v>
      </c>
      <c r="D15" s="6">
        <v>1</v>
      </c>
      <c r="E15" s="1" t="s">
        <v>13</v>
      </c>
      <c r="F15" s="70">
        <v>0</v>
      </c>
      <c r="G15" s="70">
        <v>0</v>
      </c>
      <c r="H15" s="70">
        <f>ROUND(D15*F15, 0)</f>
        <v>0</v>
      </c>
      <c r="I15" s="70">
        <f>ROUND(D15*G15, 0)</f>
        <v>0</v>
      </c>
      <c r="J15" s="47" t="s">
        <v>210</v>
      </c>
    </row>
    <row r="16" spans="1:10" ht="39.6" x14ac:dyDescent="0.3">
      <c r="C16" s="2" t="s">
        <v>130</v>
      </c>
      <c r="F16" s="70"/>
      <c r="G16" s="70"/>
      <c r="H16" s="70"/>
      <c r="I16" s="70"/>
      <c r="J16" s="47"/>
    </row>
    <row r="17" spans="1:10" x14ac:dyDescent="0.3">
      <c r="F17" s="70"/>
      <c r="G17" s="70"/>
      <c r="H17" s="70"/>
      <c r="I17" s="70"/>
      <c r="J17" s="47"/>
    </row>
    <row r="18" spans="1:10" ht="66" x14ac:dyDescent="0.3">
      <c r="A18" s="8">
        <v>8</v>
      </c>
      <c r="B18" s="1" t="s">
        <v>131</v>
      </c>
      <c r="C18" s="2" t="s">
        <v>261</v>
      </c>
      <c r="D18" s="6">
        <v>1</v>
      </c>
      <c r="E18" s="1" t="s">
        <v>13</v>
      </c>
      <c r="F18" s="71">
        <v>0</v>
      </c>
      <c r="G18" s="71">
        <v>0</v>
      </c>
      <c r="H18" s="71">
        <f>ROUND(D18*F18, 0)</f>
        <v>0</v>
      </c>
      <c r="I18" s="71">
        <f>ROUND(D18*G18, 0)</f>
        <v>0</v>
      </c>
      <c r="J18" s="47" t="s">
        <v>211</v>
      </c>
    </row>
    <row r="19" spans="1:10" x14ac:dyDescent="0.3">
      <c r="F19" s="70"/>
      <c r="G19" s="70"/>
      <c r="H19" s="70"/>
      <c r="I19" s="70"/>
      <c r="J19" s="47"/>
    </row>
    <row r="20" spans="1:10" ht="52.8" x14ac:dyDescent="0.3">
      <c r="A20" s="8">
        <v>9</v>
      </c>
      <c r="B20" s="1" t="s">
        <v>132</v>
      </c>
      <c r="C20" s="2" t="s">
        <v>215</v>
      </c>
      <c r="D20" s="6">
        <v>1</v>
      </c>
      <c r="E20" s="1" t="s">
        <v>13</v>
      </c>
      <c r="F20" s="70">
        <v>0</v>
      </c>
      <c r="G20" s="70">
        <v>0</v>
      </c>
      <c r="H20" s="70">
        <f>ROUND(D20*F20, 0)</f>
        <v>0</v>
      </c>
      <c r="I20" s="70">
        <f>ROUND(D20*G20, 0)</f>
        <v>0</v>
      </c>
      <c r="J20" s="47" t="s">
        <v>213</v>
      </c>
    </row>
    <row r="21" spans="1:10" x14ac:dyDescent="0.3">
      <c r="F21" s="70"/>
      <c r="G21" s="70"/>
      <c r="H21" s="70"/>
      <c r="I21" s="70"/>
      <c r="J21" s="47"/>
    </row>
    <row r="22" spans="1:10" ht="52.8" x14ac:dyDescent="0.3">
      <c r="A22" s="8">
        <v>10</v>
      </c>
      <c r="B22" s="1" t="s">
        <v>133</v>
      </c>
      <c r="C22" s="2" t="s">
        <v>134</v>
      </c>
      <c r="D22" s="6">
        <v>5</v>
      </c>
      <c r="E22" s="1" t="s">
        <v>13</v>
      </c>
      <c r="F22" s="70">
        <v>0</v>
      </c>
      <c r="G22" s="70">
        <v>0</v>
      </c>
      <c r="H22" s="70">
        <f>ROUND(D22*F22, 0)</f>
        <v>0</v>
      </c>
      <c r="I22" s="70">
        <f>ROUND(D22*G22, 0)</f>
        <v>0</v>
      </c>
      <c r="J22" s="47" t="s">
        <v>214</v>
      </c>
    </row>
    <row r="23" spans="1:10" x14ac:dyDescent="0.3">
      <c r="F23" s="70"/>
      <c r="G23" s="70"/>
      <c r="H23" s="70"/>
      <c r="I23" s="70"/>
      <c r="J23" s="47"/>
    </row>
    <row r="24" spans="1:10" ht="105.6" x14ac:dyDescent="0.3">
      <c r="A24" s="8">
        <v>11</v>
      </c>
      <c r="B24" s="1" t="s">
        <v>135</v>
      </c>
      <c r="C24" s="2" t="s">
        <v>136</v>
      </c>
      <c r="D24" s="6">
        <v>16</v>
      </c>
      <c r="E24" s="1" t="s">
        <v>13</v>
      </c>
      <c r="F24" s="70">
        <v>0</v>
      </c>
      <c r="G24" s="70">
        <v>0</v>
      </c>
      <c r="H24" s="70">
        <f>ROUND(D24*F24, 0)</f>
        <v>0</v>
      </c>
      <c r="I24" s="70">
        <f>ROUND(D24*G24, 0)</f>
        <v>0</v>
      </c>
      <c r="J24" s="47" t="s">
        <v>226</v>
      </c>
    </row>
    <row r="25" spans="1:10" x14ac:dyDescent="0.3">
      <c r="F25" s="70"/>
      <c r="G25" s="70"/>
      <c r="H25" s="70"/>
      <c r="I25" s="70"/>
      <c r="J25" s="47"/>
    </row>
    <row r="26" spans="1:10" s="9" customFormat="1" x14ac:dyDescent="0.3">
      <c r="A26" s="7"/>
      <c r="B26" s="3"/>
      <c r="C26" s="3" t="s">
        <v>16</v>
      </c>
      <c r="D26" s="5"/>
      <c r="E26" s="3"/>
      <c r="F26" s="72"/>
      <c r="G26" s="72"/>
      <c r="H26" s="72">
        <f>ROUND(SUM(H2:H25),0)</f>
        <v>0</v>
      </c>
      <c r="I26" s="72">
        <f>ROUND(SUM(I2:I25),0)</f>
        <v>0</v>
      </c>
      <c r="J26" s="48"/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Lakatosszerkezetek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J1" sqref="J1"/>
    </sheetView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23" customWidth="1"/>
    <col min="8" max="8" width="11.88671875" style="23" customWidth="1"/>
    <col min="9" max="9" width="13.44140625" style="23" customWidth="1"/>
    <col min="10" max="10" width="16.88671875" style="1" customWidth="1"/>
    <col min="11" max="16384" width="9.109375" style="1"/>
  </cols>
  <sheetData>
    <row r="1" spans="1:17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42" t="s">
        <v>177</v>
      </c>
    </row>
    <row r="2" spans="1:17" ht="79.2" x14ac:dyDescent="0.3">
      <c r="A2" s="8">
        <v>1</v>
      </c>
      <c r="B2" s="1" t="s">
        <v>140</v>
      </c>
      <c r="C2" s="2" t="s">
        <v>141</v>
      </c>
      <c r="D2" s="6">
        <v>47</v>
      </c>
      <c r="E2" s="1" t="s">
        <v>19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  <c r="J2" s="43" t="s">
        <v>194</v>
      </c>
      <c r="K2" s="89"/>
    </row>
    <row r="3" spans="1:17" x14ac:dyDescent="0.3">
      <c r="F3" s="70"/>
      <c r="G3" s="70"/>
      <c r="H3" s="70"/>
      <c r="I3" s="70"/>
      <c r="J3" s="43"/>
    </row>
    <row r="4" spans="1:17" ht="79.2" x14ac:dyDescent="0.3">
      <c r="A4" s="8">
        <v>2</v>
      </c>
      <c r="B4" s="1" t="s">
        <v>142</v>
      </c>
      <c r="C4" s="2" t="s">
        <v>143</v>
      </c>
      <c r="D4" s="6">
        <v>47</v>
      </c>
      <c r="E4" s="1" t="s">
        <v>19</v>
      </c>
      <c r="F4" s="70">
        <v>0</v>
      </c>
      <c r="G4" s="70">
        <v>0</v>
      </c>
      <c r="H4" s="70">
        <f>ROUND(D4*F4, 0)</f>
        <v>0</v>
      </c>
      <c r="I4" s="70">
        <f>ROUND(D4*G4, 0)</f>
        <v>0</v>
      </c>
      <c r="J4" s="43" t="s">
        <v>194</v>
      </c>
      <c r="K4" s="89"/>
    </row>
    <row r="5" spans="1:17" ht="26.4" x14ac:dyDescent="0.3">
      <c r="C5" s="2" t="s">
        <v>144</v>
      </c>
      <c r="F5" s="70"/>
      <c r="G5" s="70"/>
      <c r="H5" s="70"/>
      <c r="I5" s="70"/>
      <c r="J5" s="44"/>
    </row>
    <row r="6" spans="1:17" x14ac:dyDescent="0.3">
      <c r="C6" s="2"/>
      <c r="F6" s="70"/>
      <c r="G6" s="70"/>
      <c r="H6" s="70"/>
      <c r="I6" s="70"/>
      <c r="J6" s="44"/>
    </row>
    <row r="7" spans="1:17" ht="66" x14ac:dyDescent="0.3">
      <c r="A7" s="8">
        <v>3</v>
      </c>
      <c r="B7" s="1" t="s">
        <v>216</v>
      </c>
      <c r="C7" s="1" t="s">
        <v>219</v>
      </c>
      <c r="D7" s="6">
        <v>131</v>
      </c>
      <c r="E7" s="1" t="s">
        <v>19</v>
      </c>
      <c r="F7" s="70">
        <v>0</v>
      </c>
      <c r="G7" s="70">
        <v>0</v>
      </c>
      <c r="H7" s="70">
        <f>ROUND(D7*F7, 0)</f>
        <v>0</v>
      </c>
      <c r="I7" s="70">
        <f>ROUND(D7*G7, 0)</f>
        <v>0</v>
      </c>
      <c r="J7" s="44" t="s">
        <v>218</v>
      </c>
      <c r="K7" s="124" t="s">
        <v>217</v>
      </c>
      <c r="L7" s="125"/>
      <c r="M7" s="125"/>
      <c r="N7" s="125"/>
      <c r="O7" s="125"/>
      <c r="P7" s="125"/>
      <c r="Q7" s="125"/>
    </row>
    <row r="8" spans="1:17" x14ac:dyDescent="0.3">
      <c r="C8" s="2"/>
      <c r="F8" s="70"/>
      <c r="G8" s="70"/>
      <c r="H8" s="70"/>
      <c r="I8" s="70"/>
      <c r="J8" s="44"/>
      <c r="K8" s="126"/>
      <c r="L8" s="125"/>
      <c r="M8" s="125"/>
      <c r="N8" s="125"/>
      <c r="O8" s="125"/>
      <c r="P8" s="125"/>
      <c r="Q8" s="125"/>
    </row>
    <row r="9" spans="1:17" ht="66" x14ac:dyDescent="0.3">
      <c r="A9" s="8">
        <v>4</v>
      </c>
      <c r="B9" s="1" t="s">
        <v>220</v>
      </c>
      <c r="C9" s="2" t="s">
        <v>221</v>
      </c>
      <c r="D9" s="6">
        <v>131</v>
      </c>
      <c r="E9" s="1" t="s">
        <v>19</v>
      </c>
      <c r="F9" s="70">
        <v>0</v>
      </c>
      <c r="G9" s="70">
        <v>0</v>
      </c>
      <c r="H9" s="70">
        <f>ROUND(D9*F9, 0)</f>
        <v>0</v>
      </c>
      <c r="I9" s="70">
        <f>ROUND(D9*G9, 0)</f>
        <v>0</v>
      </c>
      <c r="J9" s="44" t="s">
        <v>222</v>
      </c>
      <c r="K9" s="126"/>
      <c r="L9" s="125"/>
      <c r="M9" s="125"/>
      <c r="N9" s="125"/>
      <c r="O9" s="125"/>
      <c r="P9" s="125"/>
      <c r="Q9" s="125"/>
    </row>
    <row r="10" spans="1:17" ht="14.4" x14ac:dyDescent="0.3">
      <c r="C10" s="2"/>
      <c r="F10" s="70"/>
      <c r="G10" s="70"/>
      <c r="H10" s="70"/>
      <c r="I10" s="70"/>
      <c r="J10" s="44"/>
      <c r="K10" s="67"/>
      <c r="L10" s="50"/>
      <c r="M10" s="50"/>
      <c r="N10" s="50"/>
      <c r="O10" s="50"/>
      <c r="P10" s="50"/>
      <c r="Q10" s="50"/>
    </row>
    <row r="11" spans="1:17" ht="105.6" x14ac:dyDescent="0.3">
      <c r="A11" s="8">
        <v>5</v>
      </c>
      <c r="B11" s="1" t="s">
        <v>259</v>
      </c>
      <c r="C11" s="2" t="s">
        <v>260</v>
      </c>
      <c r="D11" s="6">
        <f>306+563+413+339</f>
        <v>1621</v>
      </c>
      <c r="E11" s="1" t="s">
        <v>19</v>
      </c>
      <c r="F11" s="70">
        <v>0</v>
      </c>
      <c r="G11" s="70">
        <v>0</v>
      </c>
      <c r="H11" s="70">
        <f t="shared" ref="H11" si="0">ROUND(D11*F11, 0)</f>
        <v>0</v>
      </c>
      <c r="I11" s="70">
        <f t="shared" ref="I11" si="1">ROUND(D11*G11, 0)</f>
        <v>0</v>
      </c>
      <c r="J11" s="44" t="s">
        <v>262</v>
      </c>
      <c r="K11" s="67"/>
      <c r="L11" s="50"/>
      <c r="M11" s="50"/>
      <c r="N11" s="50"/>
      <c r="O11" s="50"/>
      <c r="P11" s="50"/>
      <c r="Q11" s="50"/>
    </row>
    <row r="12" spans="1:17" ht="14.4" x14ac:dyDescent="0.3">
      <c r="C12" s="2"/>
      <c r="F12" s="70"/>
      <c r="G12" s="70"/>
      <c r="H12" s="70"/>
      <c r="I12" s="70"/>
      <c r="J12" s="44"/>
      <c r="K12" s="67"/>
      <c r="L12" s="50"/>
      <c r="M12" s="50"/>
      <c r="N12" s="50"/>
      <c r="O12" s="50"/>
      <c r="P12" s="50"/>
      <c r="Q12" s="50"/>
    </row>
    <row r="13" spans="1:17" ht="79.2" x14ac:dyDescent="0.3">
      <c r="A13" s="8">
        <v>6</v>
      </c>
      <c r="B13" s="1" t="s">
        <v>254</v>
      </c>
      <c r="C13" s="2" t="s">
        <v>255</v>
      </c>
      <c r="D13" s="6">
        <f>D11</f>
        <v>1621</v>
      </c>
      <c r="E13" s="1" t="s">
        <v>19</v>
      </c>
      <c r="F13" s="70">
        <v>0</v>
      </c>
      <c r="G13" s="70">
        <v>0</v>
      </c>
      <c r="H13" s="70">
        <f t="shared" ref="H13:H15" si="2">ROUND(D13*F13, 0)</f>
        <v>0</v>
      </c>
      <c r="I13" s="70">
        <f t="shared" ref="I13:I15" si="3">ROUND(D13*G13, 0)</f>
        <v>0</v>
      </c>
      <c r="J13" s="44"/>
      <c r="K13" s="67"/>
      <c r="L13" s="50"/>
      <c r="M13" s="50"/>
      <c r="N13" s="50"/>
      <c r="O13" s="50"/>
      <c r="P13" s="50"/>
      <c r="Q13" s="50"/>
    </row>
    <row r="14" spans="1:17" ht="14.4" x14ac:dyDescent="0.3">
      <c r="C14" s="2"/>
      <c r="F14" s="70"/>
      <c r="G14" s="70"/>
      <c r="H14" s="70"/>
      <c r="I14" s="70"/>
      <c r="J14" s="44"/>
      <c r="K14" s="67"/>
      <c r="L14" s="50"/>
      <c r="M14" s="50"/>
      <c r="N14" s="50"/>
      <c r="O14" s="50"/>
      <c r="P14" s="50"/>
      <c r="Q14" s="50"/>
    </row>
    <row r="15" spans="1:17" ht="92.4" x14ac:dyDescent="0.3">
      <c r="A15" s="8">
        <v>7</v>
      </c>
      <c r="B15" s="1" t="s">
        <v>256</v>
      </c>
      <c r="C15" s="2" t="s">
        <v>257</v>
      </c>
      <c r="D15" s="6">
        <f>D13</f>
        <v>1621</v>
      </c>
      <c r="E15" s="1" t="s">
        <v>19</v>
      </c>
      <c r="F15" s="70">
        <v>0</v>
      </c>
      <c r="G15" s="70">
        <v>0</v>
      </c>
      <c r="H15" s="70">
        <f t="shared" si="2"/>
        <v>0</v>
      </c>
      <c r="I15" s="70">
        <f t="shared" si="3"/>
        <v>0</v>
      </c>
      <c r="J15" s="44"/>
      <c r="K15" s="67"/>
      <c r="L15" s="50"/>
      <c r="M15" s="50"/>
      <c r="N15" s="50"/>
      <c r="O15" s="50"/>
      <c r="P15" s="50"/>
      <c r="Q15" s="50"/>
    </row>
    <row r="16" spans="1:17" ht="14.4" x14ac:dyDescent="0.3">
      <c r="C16" s="2"/>
      <c r="F16" s="70"/>
      <c r="G16" s="70"/>
      <c r="H16" s="70"/>
      <c r="I16" s="70"/>
      <c r="J16" s="44"/>
      <c r="K16" s="49"/>
      <c r="L16" s="49"/>
      <c r="M16" s="49"/>
    </row>
    <row r="17" spans="1:13" ht="14.4" x14ac:dyDescent="0.3">
      <c r="F17" s="70"/>
      <c r="G17" s="70"/>
      <c r="H17" s="70"/>
      <c r="I17" s="70"/>
      <c r="J17" s="44"/>
      <c r="K17" s="49"/>
      <c r="L17" s="49"/>
      <c r="M17" s="49"/>
    </row>
    <row r="18" spans="1:13" s="9" customFormat="1" ht="14.4" x14ac:dyDescent="0.3">
      <c r="A18" s="7"/>
      <c r="B18" s="3"/>
      <c r="C18" s="3" t="s">
        <v>16</v>
      </c>
      <c r="D18" s="5"/>
      <c r="E18" s="3"/>
      <c r="F18" s="72"/>
      <c r="G18" s="72"/>
      <c r="H18" s="72">
        <f>ROUND(SUM(H2:H17),0)</f>
        <v>0</v>
      </c>
      <c r="I18" s="72">
        <f>ROUND(SUM(I2:I17),0)</f>
        <v>0</v>
      </c>
      <c r="J18" s="45"/>
      <c r="K18" s="49"/>
      <c r="L18" s="49"/>
      <c r="M18" s="49"/>
    </row>
    <row r="19" spans="1:13" ht="14.4" x14ac:dyDescent="0.3">
      <c r="K19" s="49"/>
      <c r="L19" s="49"/>
      <c r="M19" s="49"/>
    </row>
    <row r="20" spans="1:13" ht="14.4" x14ac:dyDescent="0.3">
      <c r="K20" s="49"/>
      <c r="L20" s="49"/>
      <c r="M20" s="49"/>
    </row>
    <row r="21" spans="1:13" ht="14.4" x14ac:dyDescent="0.3">
      <c r="K21" s="49"/>
      <c r="L21" s="49"/>
      <c r="M21" s="49"/>
    </row>
    <row r="22" spans="1:13" ht="14.4" x14ac:dyDescent="0.3">
      <c r="K22" s="49"/>
      <c r="L22" s="49"/>
      <c r="M22" s="49"/>
    </row>
    <row r="23" spans="1:13" ht="14.4" x14ac:dyDescent="0.3">
      <c r="K23" s="49"/>
      <c r="L23" s="49"/>
      <c r="M23" s="49"/>
    </row>
    <row r="24" spans="1:13" ht="14.4" x14ac:dyDescent="0.3">
      <c r="K24" s="49"/>
      <c r="L24" s="49"/>
      <c r="M24" s="49"/>
    </row>
  </sheetData>
  <mergeCells count="1">
    <mergeCell ref="K7:Q9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Felületképzés (festés, mázolás, tapétázás, korrózióvédelem)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3" sqref="J3"/>
    </sheetView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9" width="13.33203125" style="23" customWidth="1"/>
    <col min="10" max="10" width="17" style="6" customWidth="1"/>
    <col min="11" max="16384" width="9.109375" style="1"/>
  </cols>
  <sheetData>
    <row r="1" spans="1:10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32" t="s">
        <v>202</v>
      </c>
    </row>
    <row r="2" spans="1:10" ht="66" x14ac:dyDescent="0.3">
      <c r="A2" s="8">
        <v>1</v>
      </c>
      <c r="B2" s="1" t="s">
        <v>146</v>
      </c>
      <c r="C2" s="2" t="s">
        <v>147</v>
      </c>
      <c r="D2" s="90">
        <v>29</v>
      </c>
      <c r="E2" s="1" t="s">
        <v>13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  <c r="J2" s="6" t="s">
        <v>303</v>
      </c>
    </row>
    <row r="3" spans="1:10" x14ac:dyDescent="0.3">
      <c r="F3" s="70"/>
      <c r="G3" s="70"/>
      <c r="H3" s="70"/>
      <c r="I3" s="70"/>
    </row>
    <row r="4" spans="1:10" ht="66" customHeight="1" x14ac:dyDescent="0.3">
      <c r="A4" s="8">
        <v>2</v>
      </c>
      <c r="B4" s="1" t="s">
        <v>148</v>
      </c>
      <c r="C4" s="2" t="s">
        <v>195</v>
      </c>
      <c r="D4" s="6">
        <v>35</v>
      </c>
      <c r="E4" s="1" t="s">
        <v>13</v>
      </c>
      <c r="F4" s="70">
        <v>0</v>
      </c>
      <c r="G4" s="70">
        <v>0</v>
      </c>
      <c r="H4" s="70">
        <f>ROUND(D4*F4, 0)</f>
        <v>0</v>
      </c>
      <c r="I4" s="70">
        <f>ROUND(D4*G4, 0)</f>
        <v>0</v>
      </c>
      <c r="J4" s="6" t="s">
        <v>203</v>
      </c>
    </row>
    <row r="5" spans="1:10" x14ac:dyDescent="0.3">
      <c r="F5" s="70"/>
      <c r="G5" s="70"/>
      <c r="H5" s="70"/>
      <c r="I5" s="70"/>
    </row>
    <row r="6" spans="1:10" ht="66" x14ac:dyDescent="0.3">
      <c r="A6" s="8">
        <v>3</v>
      </c>
      <c r="B6" s="1" t="s">
        <v>149</v>
      </c>
      <c r="C6" s="2" t="s">
        <v>196</v>
      </c>
      <c r="D6" s="6">
        <v>38</v>
      </c>
      <c r="E6" s="1" t="s">
        <v>13</v>
      </c>
      <c r="F6" s="70">
        <v>0</v>
      </c>
      <c r="G6" s="70">
        <v>0</v>
      </c>
      <c r="H6" s="70">
        <f>ROUND(D6*F6, 0)</f>
        <v>0</v>
      </c>
      <c r="I6" s="70">
        <f>ROUND(D6*G6, 0)</f>
        <v>0</v>
      </c>
      <c r="J6" s="6" t="s">
        <v>204</v>
      </c>
    </row>
    <row r="7" spans="1:10" s="82" customFormat="1" x14ac:dyDescent="0.3">
      <c r="A7" s="8"/>
      <c r="C7" s="2"/>
      <c r="D7" s="6"/>
      <c r="F7" s="70"/>
      <c r="G7" s="70"/>
      <c r="H7" s="70"/>
      <c r="I7" s="70"/>
      <c r="J7" s="6"/>
    </row>
    <row r="8" spans="1:10" s="82" customFormat="1" ht="66" x14ac:dyDescent="0.3">
      <c r="A8" s="88">
        <v>4</v>
      </c>
      <c r="B8" s="89" t="s">
        <v>281</v>
      </c>
      <c r="C8" s="87" t="s">
        <v>282</v>
      </c>
      <c r="D8" s="90">
        <v>2</v>
      </c>
      <c r="E8" s="89" t="s">
        <v>13</v>
      </c>
      <c r="F8" s="91">
        <v>0</v>
      </c>
      <c r="G8" s="91">
        <v>0</v>
      </c>
      <c r="H8" s="91">
        <f>ROUND(D8*F8, 0)</f>
        <v>0</v>
      </c>
      <c r="I8" s="91">
        <f>ROUND(D8*G8, 0)</f>
        <v>0</v>
      </c>
      <c r="J8" s="90" t="s">
        <v>283</v>
      </c>
    </row>
    <row r="9" spans="1:10" s="82" customFormat="1" x14ac:dyDescent="0.3">
      <c r="A9" s="88"/>
      <c r="B9" s="89"/>
      <c r="C9" s="87"/>
      <c r="D9" s="90"/>
      <c r="E9" s="89"/>
      <c r="F9" s="91"/>
      <c r="G9" s="91"/>
      <c r="H9" s="91"/>
      <c r="I9" s="91"/>
      <c r="J9" s="90"/>
    </row>
    <row r="10" spans="1:10" s="82" customFormat="1" ht="66" x14ac:dyDescent="0.3">
      <c r="A10" s="88">
        <v>5</v>
      </c>
      <c r="B10" s="89" t="s">
        <v>281</v>
      </c>
      <c r="C10" s="87" t="s">
        <v>284</v>
      </c>
      <c r="D10" s="90">
        <v>6</v>
      </c>
      <c r="E10" s="89" t="s">
        <v>13</v>
      </c>
      <c r="F10" s="91">
        <v>0</v>
      </c>
      <c r="G10" s="91">
        <v>0</v>
      </c>
      <c r="H10" s="91">
        <f>ROUND(D10*F10, 0)</f>
        <v>0</v>
      </c>
      <c r="I10" s="91">
        <f>ROUND(D10*G10, 0)</f>
        <v>0</v>
      </c>
      <c r="J10" s="90" t="s">
        <v>289</v>
      </c>
    </row>
    <row r="11" spans="1:10" s="82" customFormat="1" x14ac:dyDescent="0.3">
      <c r="A11" s="88"/>
      <c r="B11" s="89"/>
      <c r="C11" s="87"/>
      <c r="D11" s="90"/>
      <c r="E11" s="89"/>
      <c r="F11" s="91"/>
      <c r="G11" s="91"/>
      <c r="H11" s="91"/>
      <c r="I11" s="91"/>
      <c r="J11" s="90"/>
    </row>
    <row r="12" spans="1:10" s="82" customFormat="1" ht="66" x14ac:dyDescent="0.3">
      <c r="A12" s="88">
        <v>6</v>
      </c>
      <c r="B12" s="89" t="s">
        <v>281</v>
      </c>
      <c r="C12" s="87" t="s">
        <v>285</v>
      </c>
      <c r="D12" s="90">
        <v>7</v>
      </c>
      <c r="E12" s="89" t="s">
        <v>13</v>
      </c>
      <c r="F12" s="91">
        <v>0</v>
      </c>
      <c r="G12" s="91">
        <v>0</v>
      </c>
      <c r="H12" s="91">
        <f>ROUND(D12*F12, 0)</f>
        <v>0</v>
      </c>
      <c r="I12" s="91">
        <f>ROUND(D12*G12, 0)</f>
        <v>0</v>
      </c>
      <c r="J12" s="90" t="s">
        <v>286</v>
      </c>
    </row>
    <row r="13" spans="1:10" s="82" customFormat="1" x14ac:dyDescent="0.3">
      <c r="A13" s="88"/>
      <c r="B13" s="89"/>
      <c r="C13" s="87"/>
      <c r="D13" s="90"/>
      <c r="E13" s="89"/>
      <c r="F13" s="91"/>
      <c r="G13" s="91"/>
      <c r="H13" s="91"/>
      <c r="I13" s="91"/>
      <c r="J13" s="90"/>
    </row>
    <row r="14" spans="1:10" s="82" customFormat="1" ht="66" x14ac:dyDescent="0.3">
      <c r="A14" s="88">
        <v>7</v>
      </c>
      <c r="B14" s="89" t="s">
        <v>281</v>
      </c>
      <c r="C14" s="87" t="s">
        <v>287</v>
      </c>
      <c r="D14" s="90">
        <v>6</v>
      </c>
      <c r="E14" s="89" t="s">
        <v>13</v>
      </c>
      <c r="F14" s="91">
        <v>0</v>
      </c>
      <c r="G14" s="91">
        <v>0</v>
      </c>
      <c r="H14" s="91">
        <f>ROUND(D14*F14, 0)</f>
        <v>0</v>
      </c>
      <c r="I14" s="91">
        <f>ROUND(D14*G14, 0)</f>
        <v>0</v>
      </c>
      <c r="J14" s="90" t="s">
        <v>288</v>
      </c>
    </row>
    <row r="15" spans="1:10" s="82" customFormat="1" x14ac:dyDescent="0.3">
      <c r="A15" s="88"/>
      <c r="B15" s="89"/>
      <c r="C15" s="87"/>
      <c r="D15" s="90"/>
      <c r="E15" s="89"/>
      <c r="F15" s="91"/>
      <c r="G15" s="91"/>
      <c r="H15" s="91"/>
      <c r="I15" s="91"/>
      <c r="J15" s="90"/>
    </row>
    <row r="16" spans="1:10" s="82" customFormat="1" ht="66" x14ac:dyDescent="0.3">
      <c r="A16" s="88">
        <v>8</v>
      </c>
      <c r="B16" s="89" t="s">
        <v>281</v>
      </c>
      <c r="C16" s="87" t="s">
        <v>290</v>
      </c>
      <c r="D16" s="90">
        <v>9</v>
      </c>
      <c r="E16" s="89" t="s">
        <v>13</v>
      </c>
      <c r="F16" s="91">
        <v>0</v>
      </c>
      <c r="G16" s="91">
        <v>0</v>
      </c>
      <c r="H16" s="91">
        <f>ROUND(D16*F16, 0)</f>
        <v>0</v>
      </c>
      <c r="I16" s="91">
        <f>ROUND(D16*G16, 0)</f>
        <v>0</v>
      </c>
      <c r="J16" s="90" t="s">
        <v>291</v>
      </c>
    </row>
    <row r="17" spans="1:10" s="82" customFormat="1" x14ac:dyDescent="0.3">
      <c r="A17" s="88"/>
      <c r="B17" s="89"/>
      <c r="C17" s="87"/>
      <c r="D17" s="90"/>
      <c r="E17" s="89"/>
      <c r="F17" s="91"/>
      <c r="G17" s="91"/>
      <c r="H17" s="91"/>
      <c r="I17" s="91"/>
      <c r="J17" s="90"/>
    </row>
    <row r="18" spans="1:10" s="82" customFormat="1" ht="66" x14ac:dyDescent="0.3">
      <c r="A18" s="88">
        <v>9</v>
      </c>
      <c r="B18" s="89" t="s">
        <v>281</v>
      </c>
      <c r="C18" s="87" t="s">
        <v>292</v>
      </c>
      <c r="D18" s="90">
        <v>2</v>
      </c>
      <c r="E18" s="89" t="s">
        <v>13</v>
      </c>
      <c r="F18" s="91">
        <v>0</v>
      </c>
      <c r="G18" s="91">
        <v>0</v>
      </c>
      <c r="H18" s="91">
        <f>ROUND(D18*F18, 0)</f>
        <v>0</v>
      </c>
      <c r="I18" s="91">
        <f>ROUND(D18*G18, 0)</f>
        <v>0</v>
      </c>
      <c r="J18" s="90" t="s">
        <v>283</v>
      </c>
    </row>
    <row r="19" spans="1:10" s="100" customFormat="1" x14ac:dyDescent="0.3">
      <c r="A19" s="88"/>
      <c r="B19" s="89"/>
      <c r="C19" s="87"/>
      <c r="D19" s="90"/>
      <c r="E19" s="89"/>
      <c r="F19" s="91"/>
      <c r="G19" s="91"/>
      <c r="H19" s="91"/>
      <c r="I19" s="91"/>
      <c r="J19" s="90"/>
    </row>
    <row r="20" spans="1:10" s="100" customFormat="1" ht="118.8" x14ac:dyDescent="0.3">
      <c r="A20" s="88">
        <v>10</v>
      </c>
      <c r="B20" s="89" t="s">
        <v>293</v>
      </c>
      <c r="C20" s="87" t="s">
        <v>296</v>
      </c>
      <c r="D20" s="90">
        <v>8</v>
      </c>
      <c r="E20" s="89" t="s">
        <v>23</v>
      </c>
      <c r="F20" s="90">
        <v>0</v>
      </c>
      <c r="G20" s="90">
        <v>0</v>
      </c>
      <c r="H20" s="90">
        <f>ROUND(D20*F20, 0)</f>
        <v>0</v>
      </c>
      <c r="I20" s="90">
        <f>ROUND(D20*G20, 0)</f>
        <v>0</v>
      </c>
      <c r="J20" s="90" t="s">
        <v>301</v>
      </c>
    </row>
    <row r="21" spans="1:10" s="100" customFormat="1" x14ac:dyDescent="0.3">
      <c r="A21" s="88"/>
      <c r="B21" s="89"/>
      <c r="C21" s="87"/>
      <c r="D21" s="90"/>
      <c r="E21" s="89"/>
      <c r="F21" s="90"/>
      <c r="G21" s="90"/>
      <c r="H21" s="90"/>
      <c r="I21" s="90"/>
      <c r="J21" s="90"/>
    </row>
    <row r="22" spans="1:10" s="100" customFormat="1" ht="92.4" x14ac:dyDescent="0.3">
      <c r="A22" s="88">
        <v>11</v>
      </c>
      <c r="B22" s="89" t="s">
        <v>146</v>
      </c>
      <c r="C22" s="87" t="s">
        <v>294</v>
      </c>
      <c r="D22" s="90">
        <v>8</v>
      </c>
      <c r="E22" s="89" t="s">
        <v>13</v>
      </c>
      <c r="F22" s="91">
        <v>0</v>
      </c>
      <c r="G22" s="91">
        <v>0</v>
      </c>
      <c r="H22" s="91">
        <f>ROUND(D22*F22, 0)</f>
        <v>0</v>
      </c>
      <c r="I22" s="91">
        <f>ROUND(D22*G22, 0)</f>
        <v>0</v>
      </c>
      <c r="J22" s="90" t="s">
        <v>302</v>
      </c>
    </row>
    <row r="23" spans="1:10" x14ac:dyDescent="0.3">
      <c r="F23" s="70"/>
      <c r="G23" s="70"/>
      <c r="H23" s="70"/>
      <c r="I23" s="70"/>
    </row>
    <row r="24" spans="1:10" s="9" customFormat="1" x14ac:dyDescent="0.3">
      <c r="A24" s="7"/>
      <c r="B24" s="3"/>
      <c r="C24" s="3" t="s">
        <v>16</v>
      </c>
      <c r="D24" s="5"/>
      <c r="E24" s="3"/>
      <c r="F24" s="72"/>
      <c r="G24" s="72"/>
      <c r="H24" s="72">
        <f>ROUND(SUM(H2:H23),0)</f>
        <v>0</v>
      </c>
      <c r="I24" s="72">
        <f>ROUND(SUM(I2:I23),0)</f>
        <v>0</v>
      </c>
      <c r="J24" s="30"/>
    </row>
    <row r="37" spans="2:9" x14ac:dyDescent="0.3">
      <c r="B37" s="100"/>
      <c r="C37" s="2"/>
      <c r="E37" s="100"/>
      <c r="F37" s="6"/>
      <c r="G37" s="6"/>
      <c r="H37" s="6"/>
      <c r="I37" s="6"/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Árnyékolók beépítése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I6" sqref="I6"/>
    </sheetView>
  </sheetViews>
  <sheetFormatPr defaultRowHeight="14.4" x14ac:dyDescent="0.3"/>
  <cols>
    <col min="1" max="1" width="5.44140625" customWidth="1"/>
    <col min="3" max="3" width="30.109375" customWidth="1"/>
    <col min="9" max="9" width="14" customWidth="1"/>
  </cols>
  <sheetData>
    <row r="1" spans="1:15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7"/>
      <c r="K1" s="3"/>
      <c r="L1" s="3"/>
      <c r="M1" s="5"/>
    </row>
    <row r="2" spans="1:15" ht="12.75" customHeight="1" x14ac:dyDescent="0.3">
      <c r="A2" s="8">
        <v>1</v>
      </c>
      <c r="B2" s="1" t="s">
        <v>205</v>
      </c>
      <c r="C2" s="2" t="s">
        <v>206</v>
      </c>
      <c r="D2" s="6">
        <v>20</v>
      </c>
      <c r="E2" s="1" t="s">
        <v>207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  <c r="J2" s="8"/>
      <c r="K2" s="1"/>
      <c r="L2" s="2"/>
      <c r="M2" s="6"/>
    </row>
    <row r="3" spans="1:15" ht="12.75" customHeight="1" x14ac:dyDescent="0.3">
      <c r="A3" s="8"/>
      <c r="B3" s="1"/>
      <c r="C3" s="2"/>
      <c r="D3" s="6"/>
      <c r="E3" s="1"/>
      <c r="F3" s="70"/>
      <c r="G3" s="70"/>
      <c r="H3" s="70"/>
      <c r="I3" s="70"/>
      <c r="J3" s="8"/>
      <c r="K3" s="1"/>
      <c r="L3" s="2"/>
      <c r="M3" s="6"/>
    </row>
    <row r="4" spans="1:15" ht="110.25" customHeight="1" x14ac:dyDescent="0.3">
      <c r="A4" s="8">
        <v>2</v>
      </c>
      <c r="B4" s="1" t="s">
        <v>223</v>
      </c>
      <c r="C4" s="2" t="s">
        <v>224</v>
      </c>
      <c r="D4" s="6">
        <v>40</v>
      </c>
      <c r="E4" s="1" t="s">
        <v>225</v>
      </c>
      <c r="F4" s="70">
        <v>0</v>
      </c>
      <c r="G4" s="70">
        <v>0</v>
      </c>
      <c r="H4" s="70">
        <f>ROUND(D4*F4, 0)</f>
        <v>0</v>
      </c>
      <c r="I4" s="70">
        <f>ROUND(D4*G4, 0)</f>
        <v>0</v>
      </c>
      <c r="J4" s="8"/>
      <c r="K4" s="1"/>
      <c r="L4" s="2"/>
      <c r="M4" s="6"/>
    </row>
    <row r="5" spans="1:15" ht="12.75" customHeight="1" x14ac:dyDescent="0.3">
      <c r="A5" s="8"/>
      <c r="B5" s="1"/>
      <c r="C5" s="1"/>
      <c r="D5" s="6"/>
      <c r="E5" s="1"/>
      <c r="F5" s="70"/>
      <c r="G5" s="70"/>
      <c r="H5" s="70"/>
      <c r="I5" s="70"/>
      <c r="J5" s="8"/>
      <c r="K5" s="1"/>
      <c r="L5" s="1"/>
      <c r="M5" s="6"/>
    </row>
    <row r="6" spans="1:15" ht="12.75" customHeight="1" x14ac:dyDescent="0.3">
      <c r="A6" s="7"/>
      <c r="B6" s="3"/>
      <c r="C6" s="3" t="s">
        <v>16</v>
      </c>
      <c r="D6" s="5"/>
      <c r="E6" s="3"/>
      <c r="F6" s="72"/>
      <c r="G6" s="72"/>
      <c r="H6" s="72">
        <f>ROUND(SUM(H2:H5),0)</f>
        <v>0</v>
      </c>
      <c r="I6" s="72">
        <f>ROUND(SUM(I2:I5),0)</f>
        <v>0</v>
      </c>
      <c r="J6" s="33"/>
      <c r="K6" s="34"/>
      <c r="L6" s="34"/>
      <c r="M6" s="35"/>
    </row>
    <row r="7" spans="1:15" x14ac:dyDescent="0.3">
      <c r="A7" s="29"/>
      <c r="B7" s="9"/>
      <c r="C7" s="9"/>
      <c r="D7" s="30"/>
      <c r="E7" s="9"/>
      <c r="F7" s="31"/>
      <c r="G7" s="31"/>
      <c r="H7" s="31"/>
      <c r="I7" s="31"/>
      <c r="J7" s="29"/>
      <c r="K7" s="9"/>
      <c r="L7" s="9"/>
      <c r="M7" s="30"/>
      <c r="N7" s="36"/>
      <c r="O7" s="36"/>
    </row>
    <row r="8" spans="1:15" x14ac:dyDescent="0.3">
      <c r="A8" s="37"/>
      <c r="B8" s="38"/>
      <c r="C8" s="39"/>
      <c r="D8" s="40"/>
      <c r="E8" s="38"/>
      <c r="F8" s="41"/>
      <c r="G8" s="41"/>
      <c r="H8" s="41"/>
      <c r="I8" s="41"/>
      <c r="J8" s="37"/>
      <c r="K8" s="38"/>
      <c r="L8" s="39"/>
      <c r="M8" s="40"/>
      <c r="N8" s="36"/>
      <c r="O8" s="36"/>
    </row>
    <row r="11" spans="1:15" x14ac:dyDescent="0.3">
      <c r="C11" s="2"/>
      <c r="D11" s="2"/>
    </row>
    <row r="12" spans="1:15" x14ac:dyDescent="0.3">
      <c r="C12" s="2"/>
      <c r="D12" s="2"/>
    </row>
    <row r="13" spans="1:15" x14ac:dyDescent="0.3">
      <c r="C13" s="2"/>
      <c r="D13" s="2"/>
    </row>
    <row r="14" spans="1:15" x14ac:dyDescent="0.3">
      <c r="C14" s="2"/>
      <c r="D14" s="2"/>
    </row>
    <row r="15" spans="1:15" x14ac:dyDescent="0.3">
      <c r="C15" s="2"/>
      <c r="D15" s="2"/>
    </row>
    <row r="16" spans="1:15" x14ac:dyDescent="0.3">
      <c r="C16" s="2"/>
      <c r="D16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ColWidth="9.109375" defaultRowHeight="15.6" x14ac:dyDescent="0.3"/>
  <cols>
    <col min="1" max="1" width="36.44140625" style="11" customWidth="1"/>
    <col min="2" max="3" width="20.6640625" style="21" customWidth="1"/>
    <col min="4" max="16384" width="9.109375" style="11"/>
  </cols>
  <sheetData>
    <row r="1" spans="1:3" s="12" customFormat="1" x14ac:dyDescent="0.3">
      <c r="A1" s="12" t="s">
        <v>0</v>
      </c>
      <c r="B1" s="20" t="s">
        <v>1</v>
      </c>
      <c r="C1" s="20" t="s">
        <v>2</v>
      </c>
    </row>
    <row r="2" spans="1:3" x14ac:dyDescent="0.3">
      <c r="A2" s="11" t="s">
        <v>17</v>
      </c>
      <c r="B2" s="78">
        <f>'Felvonulási létesítmények'!H11</f>
        <v>0</v>
      </c>
      <c r="C2" s="78">
        <f>'Felvonulási létesítmények'!I11</f>
        <v>0</v>
      </c>
    </row>
    <row r="3" spans="1:3" x14ac:dyDescent="0.3">
      <c r="A3" s="11" t="s">
        <v>21</v>
      </c>
      <c r="B3" s="78">
        <f>'Zsaluzás és állványozás'!H9</f>
        <v>0</v>
      </c>
      <c r="C3" s="78">
        <f>'Zsaluzás és állványozás'!I9</f>
        <v>0</v>
      </c>
    </row>
    <row r="4" spans="1:3" x14ac:dyDescent="0.3">
      <c r="A4" s="11" t="s">
        <v>32</v>
      </c>
      <c r="B4" s="78">
        <f>'Költségtérítés tételek'!H14</f>
        <v>0</v>
      </c>
      <c r="C4" s="78">
        <f>'Költségtérítés tételek'!I14</f>
        <v>0</v>
      </c>
    </row>
    <row r="5" spans="1:3" x14ac:dyDescent="0.3">
      <c r="A5" s="11" t="s">
        <v>38</v>
      </c>
      <c r="B5" s="78">
        <f>'Irtás, föld- és sziklamunka'!H6</f>
        <v>0</v>
      </c>
      <c r="C5" s="78">
        <f>'Irtás, föld- és sziklamunka'!I6</f>
        <v>0</v>
      </c>
    </row>
    <row r="6" spans="1:3" x14ac:dyDescent="0.3">
      <c r="A6" s="11" t="s">
        <v>40</v>
      </c>
      <c r="B6" s="78">
        <f>'Falazás és egyéb kőműves munkák'!H8</f>
        <v>0</v>
      </c>
      <c r="C6" s="78">
        <f>'Falazás és egyéb kőműves munkák'!I8</f>
        <v>0</v>
      </c>
    </row>
    <row r="7" spans="1:3" x14ac:dyDescent="0.3">
      <c r="A7" s="11" t="s">
        <v>43</v>
      </c>
      <c r="B7" s="78">
        <f>'Vakolás és rabicolás'!H6</f>
        <v>0</v>
      </c>
      <c r="C7" s="78">
        <f>'Vakolás és rabicolás'!I6</f>
        <v>0</v>
      </c>
    </row>
    <row r="8" spans="1:3" x14ac:dyDescent="0.3">
      <c r="A8" s="11" t="s">
        <v>51</v>
      </c>
      <c r="B8" s="78">
        <f>Szárazépítés!H11</f>
        <v>0</v>
      </c>
      <c r="C8" s="78">
        <f>Szárazépítés!I11</f>
        <v>0</v>
      </c>
    </row>
    <row r="9" spans="1:3" s="104" customFormat="1" ht="31.2" x14ac:dyDescent="0.3">
      <c r="A9" s="102" t="s">
        <v>299</v>
      </c>
      <c r="B9" s="103">
        <f>'Aljzatkészítés, hideg - és mele'!H4</f>
        <v>0</v>
      </c>
      <c r="C9" s="103">
        <f>'Aljzatkészítés, hideg - és mele'!I4</f>
        <v>0</v>
      </c>
    </row>
    <row r="10" spans="1:3" x14ac:dyDescent="0.3">
      <c r="A10" s="11" t="s">
        <v>59</v>
      </c>
      <c r="B10" s="78">
        <f>Bádogozás!H12</f>
        <v>0</v>
      </c>
      <c r="C10" s="78">
        <f>Bádogozás!I12</f>
        <v>0</v>
      </c>
    </row>
    <row r="11" spans="1:3" x14ac:dyDescent="0.3">
      <c r="A11" s="11" t="s">
        <v>117</v>
      </c>
      <c r="B11" s="78">
        <f>'Asztalosszerkezetek elhelyezése'!H82</f>
        <v>0</v>
      </c>
      <c r="C11" s="78">
        <f>'Asztalosszerkezetek elhelyezése'!I82</f>
        <v>0</v>
      </c>
    </row>
    <row r="12" spans="1:3" x14ac:dyDescent="0.3">
      <c r="A12" s="11" t="s">
        <v>139</v>
      </c>
      <c r="B12" s="78">
        <f>'Lakatosszerkezetek elhelyezése'!H26</f>
        <v>0</v>
      </c>
      <c r="C12" s="78">
        <f>'Lakatosszerkezetek elhelyezése'!I26</f>
        <v>0</v>
      </c>
    </row>
    <row r="13" spans="1:3" ht="31.2" x14ac:dyDescent="0.3">
      <c r="A13" s="11" t="s">
        <v>145</v>
      </c>
      <c r="B13" s="78">
        <f>'Felületképzés (festés, mázolás,'!H18</f>
        <v>0</v>
      </c>
      <c r="C13" s="78">
        <f>'Felületképzés (festés, mázolás,'!I18</f>
        <v>0</v>
      </c>
    </row>
    <row r="14" spans="1:3" x14ac:dyDescent="0.3">
      <c r="A14" s="11" t="s">
        <v>150</v>
      </c>
      <c r="B14" s="78">
        <f>'Árnyékolók beépítése'!H24</f>
        <v>0</v>
      </c>
      <c r="C14" s="78">
        <f>'Árnyékolók beépítése'!I24</f>
        <v>0</v>
      </c>
    </row>
    <row r="15" spans="1:3" x14ac:dyDescent="0.3">
      <c r="A15" s="11" t="s">
        <v>242</v>
      </c>
      <c r="B15" s="78">
        <f>'Takarítási munkák'!H6</f>
        <v>0</v>
      </c>
      <c r="C15" s="78">
        <f>'Takarítási munkák'!I6</f>
        <v>0</v>
      </c>
    </row>
    <row r="16" spans="1:3" s="12" customFormat="1" x14ac:dyDescent="0.3">
      <c r="A16" s="12" t="s">
        <v>151</v>
      </c>
      <c r="B16" s="79">
        <f>ROUND(SUM(B2:B15),0)</f>
        <v>0</v>
      </c>
      <c r="C16" s="79">
        <f>ROUND(SUM(C2:C15),0)</f>
        <v>0</v>
      </c>
    </row>
  </sheetData>
  <pageMargins left="1" right="1" top="1" bottom="1" header="0.41666666666666669" footer="0.41666666666666669"/>
  <pageSetup paperSize="9" firstPageNumber="4294963191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J9" sqref="J9"/>
    </sheetView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8.6640625" style="1" customWidth="1"/>
    <col min="4" max="4" width="6.6640625" style="6" customWidth="1"/>
    <col min="5" max="5" width="6.6640625" style="1" customWidth="1"/>
    <col min="6" max="7" width="8.33203125" style="23" customWidth="1"/>
    <col min="8" max="9" width="10.33203125" style="23" customWidth="1"/>
    <col min="10" max="10" width="15.6640625" style="1" customWidth="1"/>
    <col min="11" max="16384" width="9.109375" style="1"/>
  </cols>
  <sheetData>
    <row r="1" spans="1:11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32" t="s">
        <v>177</v>
      </c>
    </row>
    <row r="2" spans="1:11" ht="39.6" x14ac:dyDescent="0.3">
      <c r="A2" s="83">
        <v>1</v>
      </c>
      <c r="B2" s="84" t="s">
        <v>12</v>
      </c>
      <c r="C2" s="98" t="s">
        <v>14</v>
      </c>
      <c r="D2" s="85">
        <v>1</v>
      </c>
      <c r="E2" s="84" t="s">
        <v>23</v>
      </c>
      <c r="F2" s="86">
        <v>0</v>
      </c>
      <c r="G2" s="86">
        <v>0</v>
      </c>
      <c r="H2" s="86">
        <f>ROUND(D2*F2, 0)</f>
        <v>0</v>
      </c>
      <c r="I2" s="86">
        <f>ROUND(D2*G2, 0)</f>
        <v>0</v>
      </c>
      <c r="J2" s="82" t="s">
        <v>273</v>
      </c>
    </row>
    <row r="3" spans="1:11" x14ac:dyDescent="0.3">
      <c r="F3" s="70"/>
      <c r="G3" s="70"/>
      <c r="H3" s="70"/>
      <c r="I3" s="70"/>
    </row>
    <row r="4" spans="1:11" ht="42" x14ac:dyDescent="0.3">
      <c r="A4" s="83">
        <v>2</v>
      </c>
      <c r="B4" s="84" t="s">
        <v>15</v>
      </c>
      <c r="C4" s="97" t="s">
        <v>279</v>
      </c>
      <c r="D4" s="85">
        <v>1</v>
      </c>
      <c r="E4" s="84" t="s">
        <v>13</v>
      </c>
      <c r="F4" s="86">
        <v>0</v>
      </c>
      <c r="G4" s="86">
        <v>0</v>
      </c>
      <c r="H4" s="86">
        <f>ROUND(D4*F4, 0)</f>
        <v>0</v>
      </c>
      <c r="I4" s="86">
        <f>ROUND(D4*G4, 0)</f>
        <v>0</v>
      </c>
      <c r="J4" s="82" t="s">
        <v>273</v>
      </c>
    </row>
    <row r="5" spans="1:11" x14ac:dyDescent="0.3">
      <c r="C5" s="2"/>
      <c r="F5" s="70"/>
      <c r="G5" s="70"/>
      <c r="H5" s="70"/>
      <c r="I5" s="70"/>
    </row>
    <row r="6" spans="1:11" ht="68.25" customHeight="1" x14ac:dyDescent="0.3">
      <c r="A6" s="83">
        <v>3</v>
      </c>
      <c r="B6" s="84" t="s">
        <v>229</v>
      </c>
      <c r="C6" s="97" t="s">
        <v>230</v>
      </c>
      <c r="D6" s="85">
        <v>70</v>
      </c>
      <c r="E6" s="84" t="s">
        <v>19</v>
      </c>
      <c r="F6" s="86">
        <v>0</v>
      </c>
      <c r="G6" s="86">
        <v>0</v>
      </c>
      <c r="H6" s="86">
        <f>ROUND(D6*F6, 0)</f>
        <v>0</v>
      </c>
      <c r="I6" s="86">
        <f>ROUND(D6*G6, 0)</f>
        <v>0</v>
      </c>
      <c r="J6" s="84" t="s">
        <v>231</v>
      </c>
      <c r="K6" s="1" t="s">
        <v>295</v>
      </c>
    </row>
    <row r="7" spans="1:11" s="82" customFormat="1" x14ac:dyDescent="0.3">
      <c r="A7" s="8"/>
      <c r="C7" s="2"/>
      <c r="D7" s="6"/>
      <c r="F7" s="70"/>
      <c r="G7" s="70"/>
      <c r="H7" s="70"/>
      <c r="I7" s="70"/>
    </row>
    <row r="8" spans="1:11" s="82" customFormat="1" ht="68.25" customHeight="1" x14ac:dyDescent="0.3">
      <c r="A8" s="88">
        <v>4</v>
      </c>
      <c r="B8" s="89"/>
      <c r="C8" s="87" t="s">
        <v>297</v>
      </c>
      <c r="D8" s="101">
        <v>1</v>
      </c>
      <c r="E8" s="87" t="s">
        <v>23</v>
      </c>
      <c r="F8" s="101">
        <v>0</v>
      </c>
      <c r="G8" s="101">
        <v>0</v>
      </c>
      <c r="H8" s="101">
        <f>ROUND(D8*F8, 0)</f>
        <v>0</v>
      </c>
      <c r="I8" s="101">
        <f>ROUND(D8*G8, 0)</f>
        <v>0</v>
      </c>
      <c r="J8" s="89" t="s">
        <v>309</v>
      </c>
    </row>
    <row r="9" spans="1:11" s="100" customFormat="1" x14ac:dyDescent="0.3">
      <c r="A9" s="8"/>
      <c r="D9" s="6"/>
      <c r="F9" s="70"/>
      <c r="G9" s="70"/>
      <c r="H9" s="70"/>
      <c r="I9" s="70"/>
    </row>
    <row r="10" spans="1:11" x14ac:dyDescent="0.3">
      <c r="F10" s="70"/>
      <c r="G10" s="70"/>
      <c r="H10" s="70"/>
      <c r="I10" s="70"/>
    </row>
    <row r="11" spans="1:11" s="9" customFormat="1" x14ac:dyDescent="0.3">
      <c r="A11" s="7"/>
      <c r="B11" s="3"/>
      <c r="C11" s="3" t="s">
        <v>16</v>
      </c>
      <c r="D11" s="5"/>
      <c r="E11" s="3"/>
      <c r="F11" s="72"/>
      <c r="G11" s="72"/>
      <c r="H11" s="72">
        <f>ROUND(SUM(H2:H10),0)</f>
        <v>0</v>
      </c>
      <c r="I11" s="72">
        <f>ROUND(SUM(I2:I10),0)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23" customWidth="1"/>
    <col min="8" max="9" width="10.33203125" style="23" customWidth="1"/>
    <col min="10" max="10" width="15.6640625" style="1" customWidth="1"/>
    <col min="11" max="16384" width="9.109375" style="1"/>
  </cols>
  <sheetData>
    <row r="1" spans="1:10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4" t="s">
        <v>177</v>
      </c>
    </row>
    <row r="2" spans="1:10" ht="81.599999999999994" x14ac:dyDescent="0.3">
      <c r="A2" s="83">
        <v>1</v>
      </c>
      <c r="B2" s="84" t="s">
        <v>18</v>
      </c>
      <c r="C2" s="97" t="s">
        <v>276</v>
      </c>
      <c r="D2" s="85">
        <v>196</v>
      </c>
      <c r="E2" s="84" t="s">
        <v>19</v>
      </c>
      <c r="F2" s="86">
        <v>0</v>
      </c>
      <c r="G2" s="86">
        <v>0</v>
      </c>
      <c r="H2" s="86">
        <f>ROUND(D2*F2, 0)</f>
        <v>0</v>
      </c>
      <c r="I2" s="86">
        <f>ROUND(D2*G2, 0)</f>
        <v>0</v>
      </c>
      <c r="J2" s="1" t="s">
        <v>271</v>
      </c>
    </row>
    <row r="3" spans="1:10" ht="39.6" x14ac:dyDescent="0.3">
      <c r="A3" s="83"/>
      <c r="B3" s="84"/>
      <c r="C3" s="97" t="s">
        <v>277</v>
      </c>
      <c r="D3" s="85"/>
      <c r="E3" s="84"/>
      <c r="F3" s="86"/>
      <c r="G3" s="86"/>
      <c r="H3" s="86"/>
      <c r="I3" s="86"/>
    </row>
    <row r="4" spans="1:10" x14ac:dyDescent="0.3">
      <c r="F4" s="70"/>
      <c r="G4" s="70"/>
      <c r="H4" s="70"/>
      <c r="I4" s="70"/>
    </row>
    <row r="5" spans="1:10" ht="94.8" x14ac:dyDescent="0.3">
      <c r="A5" s="83">
        <v>2</v>
      </c>
      <c r="B5" s="84" t="s">
        <v>20</v>
      </c>
      <c r="C5" s="97" t="s">
        <v>278</v>
      </c>
      <c r="D5" s="85">
        <v>1</v>
      </c>
      <c r="E5" s="84" t="s">
        <v>13</v>
      </c>
      <c r="F5" s="86">
        <v>0</v>
      </c>
      <c r="G5" s="86">
        <v>0</v>
      </c>
      <c r="H5" s="86">
        <f>ROUND(D5*F5, 0)</f>
        <v>0</v>
      </c>
      <c r="I5" s="86">
        <f>ROUND(D5*G5, 0)</f>
        <v>0</v>
      </c>
      <c r="J5" s="82" t="s">
        <v>271</v>
      </c>
    </row>
    <row r="6" spans="1:10" s="93" customFormat="1" x14ac:dyDescent="0.3">
      <c r="A6" s="94"/>
      <c r="C6" s="95"/>
      <c r="D6" s="96"/>
      <c r="F6" s="77"/>
      <c r="G6" s="77"/>
      <c r="H6" s="77"/>
      <c r="I6" s="77"/>
    </row>
    <row r="7" spans="1:10" s="82" customFormat="1" ht="66" x14ac:dyDescent="0.3">
      <c r="A7" s="88">
        <v>3</v>
      </c>
      <c r="B7" s="89"/>
      <c r="C7" s="87" t="s">
        <v>298</v>
      </c>
      <c r="D7" s="90">
        <v>1</v>
      </c>
      <c r="E7" s="89" t="s">
        <v>23</v>
      </c>
      <c r="F7" s="91">
        <v>0</v>
      </c>
      <c r="G7" s="91">
        <v>0</v>
      </c>
      <c r="H7" s="92">
        <f>ROUND(D7*F7, 0)</f>
        <v>0</v>
      </c>
      <c r="I7" s="92">
        <f>ROUND(D7*G7, 0)</f>
        <v>0</v>
      </c>
      <c r="J7" s="89" t="s">
        <v>308</v>
      </c>
    </row>
    <row r="8" spans="1:10" x14ac:dyDescent="0.3">
      <c r="F8" s="70"/>
      <c r="G8" s="70"/>
      <c r="H8" s="70"/>
      <c r="I8" s="70"/>
    </row>
    <row r="9" spans="1:10" s="9" customFormat="1" x14ac:dyDescent="0.3">
      <c r="A9" s="7"/>
      <c r="B9" s="3"/>
      <c r="C9" s="3" t="s">
        <v>16</v>
      </c>
      <c r="D9" s="5"/>
      <c r="E9" s="3"/>
      <c r="F9" s="72"/>
      <c r="G9" s="72"/>
      <c r="H9" s="72">
        <f>ROUND(SUM(H2:H8),0)</f>
        <v>0</v>
      </c>
      <c r="I9" s="72">
        <f>ROUND(SUM(I2:I8),0)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6" width="8.33203125" style="23" customWidth="1"/>
    <col min="7" max="7" width="12" style="23" customWidth="1"/>
    <col min="8" max="9" width="10.33203125" style="23" customWidth="1"/>
    <col min="10" max="10" width="15.6640625" style="1" customWidth="1"/>
    <col min="11" max="16384" width="9.109375" style="1"/>
  </cols>
  <sheetData>
    <row r="1" spans="1:10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10" ht="26.4" x14ac:dyDescent="0.3">
      <c r="A2" s="8">
        <v>1</v>
      </c>
      <c r="B2" s="1" t="s">
        <v>22</v>
      </c>
      <c r="C2" s="2" t="s">
        <v>24</v>
      </c>
      <c r="D2" s="6">
        <v>1</v>
      </c>
      <c r="E2" s="1" t="s">
        <v>23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</row>
    <row r="3" spans="1:10" x14ac:dyDescent="0.3">
      <c r="F3" s="70"/>
      <c r="G3" s="70"/>
      <c r="H3" s="70"/>
      <c r="I3" s="70"/>
    </row>
    <row r="4" spans="1:10" ht="26.4" x14ac:dyDescent="0.3">
      <c r="A4" s="83">
        <v>2</v>
      </c>
      <c r="B4" s="84" t="s">
        <v>25</v>
      </c>
      <c r="C4" s="97" t="s">
        <v>27</v>
      </c>
      <c r="D4" s="85">
        <v>40</v>
      </c>
      <c r="E4" s="84" t="s">
        <v>26</v>
      </c>
      <c r="F4" s="86">
        <v>0</v>
      </c>
      <c r="G4" s="86">
        <v>0</v>
      </c>
      <c r="H4" s="86">
        <f>ROUND(D4*F4, 0)</f>
        <v>0</v>
      </c>
      <c r="I4" s="86">
        <f>ROUND(D4*G4, 0)</f>
        <v>0</v>
      </c>
      <c r="J4" s="93" t="s">
        <v>273</v>
      </c>
    </row>
    <row r="5" spans="1:10" x14ac:dyDescent="0.3">
      <c r="F5" s="70"/>
      <c r="G5" s="70"/>
      <c r="H5" s="70"/>
      <c r="I5" s="70"/>
    </row>
    <row r="6" spans="1:10" ht="39.6" x14ac:dyDescent="0.3">
      <c r="A6" s="83">
        <v>3</v>
      </c>
      <c r="B6" s="84" t="s">
        <v>28</v>
      </c>
      <c r="C6" s="97" t="s">
        <v>275</v>
      </c>
      <c r="D6" s="85">
        <v>30</v>
      </c>
      <c r="E6" s="84" t="s">
        <v>29</v>
      </c>
      <c r="F6" s="86">
        <v>0</v>
      </c>
      <c r="G6" s="86">
        <v>0</v>
      </c>
      <c r="H6" s="86">
        <f>ROUND(D6*F6, 0)</f>
        <v>0</v>
      </c>
      <c r="I6" s="86">
        <f>ROUND(D6*G6, 0)</f>
        <v>0</v>
      </c>
      <c r="J6" s="93" t="s">
        <v>273</v>
      </c>
    </row>
    <row r="7" spans="1:10" x14ac:dyDescent="0.3">
      <c r="C7" s="2"/>
      <c r="F7" s="70"/>
      <c r="G7" s="70"/>
      <c r="H7" s="70"/>
      <c r="I7" s="70"/>
    </row>
    <row r="8" spans="1:10" ht="39.6" x14ac:dyDescent="0.3">
      <c r="A8" s="8">
        <v>4</v>
      </c>
      <c r="B8" s="1" t="s">
        <v>28</v>
      </c>
      <c r="C8" s="2" t="s">
        <v>307</v>
      </c>
      <c r="D8" s="90">
        <v>1</v>
      </c>
      <c r="E8" s="89" t="s">
        <v>23</v>
      </c>
      <c r="F8" s="71">
        <v>0</v>
      </c>
      <c r="G8" s="71">
        <v>0</v>
      </c>
      <c r="H8" s="71">
        <f>ROUND(D8*F8, 0)</f>
        <v>0</v>
      </c>
      <c r="I8" s="71">
        <f>ROUND(D8*G8, 0)</f>
        <v>0</v>
      </c>
      <c r="J8" s="89" t="s">
        <v>274</v>
      </c>
    </row>
    <row r="9" spans="1:10" x14ac:dyDescent="0.3">
      <c r="F9" s="70"/>
      <c r="G9" s="70"/>
      <c r="H9" s="70"/>
      <c r="I9" s="70"/>
    </row>
    <row r="10" spans="1:10" ht="26.4" x14ac:dyDescent="0.3">
      <c r="A10" s="8">
        <v>5</v>
      </c>
      <c r="B10" s="1" t="s">
        <v>30</v>
      </c>
      <c r="C10" s="2" t="s">
        <v>31</v>
      </c>
      <c r="D10" s="6">
        <v>1</v>
      </c>
      <c r="E10" s="1" t="s">
        <v>23</v>
      </c>
      <c r="F10" s="70">
        <v>0</v>
      </c>
      <c r="G10" s="70">
        <v>0</v>
      </c>
      <c r="H10" s="70">
        <f>ROUND(D10*F10, 0)</f>
        <v>0</v>
      </c>
      <c r="I10" s="70">
        <f>ROUND(D10*G10, 0)</f>
        <v>0</v>
      </c>
    </row>
    <row r="11" spans="1:10" s="82" customFormat="1" x14ac:dyDescent="0.3">
      <c r="A11" s="8"/>
      <c r="C11" s="2"/>
      <c r="D11" s="6"/>
      <c r="F11" s="70"/>
      <c r="G11" s="70"/>
      <c r="H11" s="70"/>
      <c r="I11" s="70"/>
    </row>
    <row r="12" spans="1:10" s="82" customFormat="1" ht="26.4" x14ac:dyDescent="0.3">
      <c r="A12" s="88">
        <v>6</v>
      </c>
      <c r="B12" s="89"/>
      <c r="C12" s="87" t="s">
        <v>280</v>
      </c>
      <c r="D12" s="90">
        <v>1</v>
      </c>
      <c r="E12" s="89" t="s">
        <v>23</v>
      </c>
      <c r="F12" s="91">
        <v>0</v>
      </c>
      <c r="G12" s="91">
        <v>0</v>
      </c>
      <c r="H12" s="91">
        <f>ROUND(D12*F12, 0)</f>
        <v>0</v>
      </c>
      <c r="I12" s="91">
        <f>ROUND(D12*G12, 0)</f>
        <v>0</v>
      </c>
      <c r="J12" s="89" t="s">
        <v>272</v>
      </c>
    </row>
    <row r="13" spans="1:10" x14ac:dyDescent="0.3">
      <c r="F13" s="70"/>
      <c r="G13" s="70"/>
      <c r="H13" s="70"/>
      <c r="I13" s="70"/>
    </row>
    <row r="14" spans="1:10" s="9" customFormat="1" x14ac:dyDescent="0.3">
      <c r="A14" s="7"/>
      <c r="B14" s="3"/>
      <c r="C14" s="3" t="s">
        <v>16</v>
      </c>
      <c r="D14" s="5"/>
      <c r="E14" s="3"/>
      <c r="F14" s="72"/>
      <c r="G14" s="72"/>
      <c r="H14" s="72">
        <f>ROUND(SUM(H2:H13),0)</f>
        <v>0</v>
      </c>
      <c r="I14" s="72">
        <f>ROUND(SUM(I2:I13),0)</f>
        <v>0</v>
      </c>
    </row>
    <row r="18" spans="4:9" x14ac:dyDescent="0.3">
      <c r="D18" s="1"/>
      <c r="F18" s="1"/>
      <c r="G18" s="1"/>
      <c r="H18" s="1"/>
      <c r="I18" s="1"/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Költségtérítés tételek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23" customWidth="1"/>
    <col min="8" max="9" width="10.33203125" style="23" customWidth="1"/>
    <col min="10" max="10" width="15.6640625" style="1" customWidth="1"/>
    <col min="11" max="16384" width="9.109375" style="1"/>
  </cols>
  <sheetData>
    <row r="1" spans="1:9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ht="42" x14ac:dyDescent="0.3">
      <c r="A2" s="8">
        <v>1</v>
      </c>
      <c r="B2" s="1" t="s">
        <v>33</v>
      </c>
      <c r="C2" s="2" t="s">
        <v>37</v>
      </c>
      <c r="D2" s="6">
        <v>7</v>
      </c>
      <c r="E2" s="1" t="s">
        <v>13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</row>
    <row r="3" spans="1:9" x14ac:dyDescent="0.3">
      <c r="F3" s="70"/>
      <c r="G3" s="70"/>
      <c r="H3" s="70"/>
      <c r="I3" s="70"/>
    </row>
    <row r="4" spans="1:9" ht="39.6" x14ac:dyDescent="0.3">
      <c r="A4" s="8">
        <v>2</v>
      </c>
      <c r="B4" s="1" t="s">
        <v>34</v>
      </c>
      <c r="C4" s="2" t="s">
        <v>36</v>
      </c>
      <c r="D4" s="6">
        <v>42</v>
      </c>
      <c r="E4" s="1" t="s">
        <v>35</v>
      </c>
      <c r="F4" s="70">
        <v>0</v>
      </c>
      <c r="G4" s="70">
        <v>0</v>
      </c>
      <c r="H4" s="70">
        <f>ROUND(D4*F4, 0)</f>
        <v>0</v>
      </c>
      <c r="I4" s="70">
        <f>ROUND(D4*G4, 0)</f>
        <v>0</v>
      </c>
    </row>
    <row r="5" spans="1:9" x14ac:dyDescent="0.3">
      <c r="F5" s="70"/>
      <c r="G5" s="70"/>
      <c r="H5" s="70"/>
      <c r="I5" s="70"/>
    </row>
    <row r="6" spans="1:9" s="9" customFormat="1" x14ac:dyDescent="0.3">
      <c r="A6" s="7"/>
      <c r="B6" s="3"/>
      <c r="C6" s="3" t="s">
        <v>16</v>
      </c>
      <c r="D6" s="5"/>
      <c r="E6" s="3"/>
      <c r="F6" s="72"/>
      <c r="G6" s="72"/>
      <c r="H6" s="72">
        <f>ROUND(SUM(H2:H5),0)</f>
        <v>0</v>
      </c>
      <c r="I6" s="72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/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23" customWidth="1"/>
    <col min="8" max="9" width="10.33203125" style="23" customWidth="1"/>
    <col min="10" max="10" width="20.109375" style="1" customWidth="1"/>
    <col min="11" max="16384" width="9.109375" style="1"/>
  </cols>
  <sheetData>
    <row r="1" spans="1:12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7" t="s">
        <v>177</v>
      </c>
    </row>
    <row r="2" spans="1:12" ht="120.75" customHeight="1" x14ac:dyDescent="0.3">
      <c r="A2" s="8">
        <v>1</v>
      </c>
      <c r="B2" s="1" t="s">
        <v>39</v>
      </c>
      <c r="C2" s="2" t="s">
        <v>178</v>
      </c>
      <c r="D2" s="6">
        <v>4</v>
      </c>
      <c r="E2" s="1" t="s">
        <v>19</v>
      </c>
      <c r="F2" s="77">
        <v>0</v>
      </c>
      <c r="G2" s="70">
        <v>0</v>
      </c>
      <c r="H2" s="70">
        <f>ROUND(D2*F2, 0)</f>
        <v>0</v>
      </c>
      <c r="I2" s="70">
        <f>ROUND(D2*G2, 0)</f>
        <v>0</v>
      </c>
    </row>
    <row r="3" spans="1:12" ht="12.75" customHeight="1" x14ac:dyDescent="0.3">
      <c r="C3" s="2"/>
      <c r="F3" s="77"/>
      <c r="G3" s="70"/>
      <c r="H3" s="70"/>
      <c r="I3" s="70"/>
    </row>
    <row r="4" spans="1:12" ht="35.25" customHeight="1" x14ac:dyDescent="0.3">
      <c r="A4" s="8">
        <v>2</v>
      </c>
      <c r="B4" s="1" t="s">
        <v>264</v>
      </c>
      <c r="C4" s="2" t="s">
        <v>263</v>
      </c>
      <c r="D4" s="6">
        <f>230.5+168.06+201.5+76.02</f>
        <v>676.07999999999993</v>
      </c>
      <c r="E4" s="1" t="s">
        <v>53</v>
      </c>
      <c r="F4" s="77">
        <v>0</v>
      </c>
      <c r="G4" s="70">
        <v>0</v>
      </c>
      <c r="H4" s="70">
        <f t="shared" ref="H4:H6" si="0">ROUND(D4*F4, 0)</f>
        <v>0</v>
      </c>
      <c r="I4" s="70">
        <f t="shared" ref="I4:I6" si="1">ROUND(D4*G4, 0)</f>
        <v>0</v>
      </c>
      <c r="J4" s="1" t="s">
        <v>267</v>
      </c>
      <c r="K4" s="122"/>
      <c r="L4" s="123"/>
    </row>
    <row r="5" spans="1:12" ht="12.75" customHeight="1" x14ac:dyDescent="0.3">
      <c r="C5" s="2"/>
      <c r="F5" s="77"/>
      <c r="G5" s="70"/>
      <c r="H5" s="70"/>
      <c r="I5" s="70"/>
    </row>
    <row r="6" spans="1:12" ht="44.25" customHeight="1" x14ac:dyDescent="0.3">
      <c r="A6" s="8">
        <v>3</v>
      </c>
      <c r="B6" s="1" t="s">
        <v>265</v>
      </c>
      <c r="C6" s="2" t="s">
        <v>266</v>
      </c>
      <c r="D6" s="6">
        <f>D4</f>
        <v>676.07999999999993</v>
      </c>
      <c r="E6" s="1" t="s">
        <v>53</v>
      </c>
      <c r="F6" s="77">
        <v>0</v>
      </c>
      <c r="G6" s="70">
        <v>0</v>
      </c>
      <c r="H6" s="70">
        <f t="shared" si="0"/>
        <v>0</v>
      </c>
      <c r="I6" s="70">
        <f t="shared" si="1"/>
        <v>0</v>
      </c>
    </row>
    <row r="7" spans="1:12" ht="12.75" customHeight="1" x14ac:dyDescent="0.3">
      <c r="C7" s="2"/>
      <c r="F7" s="77"/>
      <c r="G7" s="70"/>
      <c r="H7" s="70"/>
      <c r="I7" s="70"/>
    </row>
    <row r="8" spans="1:12" s="9" customFormat="1" x14ac:dyDescent="0.3">
      <c r="A8" s="7"/>
      <c r="B8" s="3"/>
      <c r="C8" s="3" t="s">
        <v>16</v>
      </c>
      <c r="D8" s="5"/>
      <c r="E8" s="3"/>
      <c r="F8" s="72"/>
      <c r="G8" s="72"/>
      <c r="H8" s="72">
        <f>ROUND(SUM(H2:H7),0)</f>
        <v>0</v>
      </c>
      <c r="I8" s="72">
        <f>ROUND(SUM(I2:I7),0)</f>
        <v>0</v>
      </c>
    </row>
    <row r="11" spans="1:12" ht="13.8" x14ac:dyDescent="0.3">
      <c r="C11" s="28"/>
    </row>
  </sheetData>
  <mergeCells count="1">
    <mergeCell ref="K4:L4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Falazás és egyéb kőműves munkák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23" customWidth="1"/>
    <col min="8" max="8" width="10.33203125" style="23" customWidth="1"/>
    <col min="9" max="9" width="11.6640625" style="23" customWidth="1"/>
    <col min="10" max="10" width="15.6640625" style="1" customWidth="1"/>
    <col min="11" max="16384" width="9.109375" style="1"/>
  </cols>
  <sheetData>
    <row r="1" spans="1:10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42" t="s">
        <v>177</v>
      </c>
    </row>
    <row r="2" spans="1:10" ht="66" x14ac:dyDescent="0.3">
      <c r="A2" s="8">
        <v>1</v>
      </c>
      <c r="B2" s="1" t="s">
        <v>41</v>
      </c>
      <c r="C2" s="2" t="s">
        <v>42</v>
      </c>
      <c r="D2" s="6">
        <v>350</v>
      </c>
      <c r="E2" s="1" t="s">
        <v>19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  <c r="J2" s="89" t="s">
        <v>306</v>
      </c>
    </row>
    <row r="3" spans="1:10" x14ac:dyDescent="0.3">
      <c r="C3" s="2"/>
      <c r="F3" s="70"/>
      <c r="G3" s="70"/>
      <c r="H3" s="70"/>
      <c r="I3" s="70"/>
    </row>
    <row r="4" spans="1:10" ht="26.4" x14ac:dyDescent="0.3">
      <c r="A4" s="8">
        <v>2</v>
      </c>
      <c r="B4" s="1" t="s">
        <v>269</v>
      </c>
      <c r="C4" s="2" t="s">
        <v>268</v>
      </c>
      <c r="D4" s="6">
        <v>350</v>
      </c>
      <c r="E4" s="1" t="s">
        <v>19</v>
      </c>
      <c r="F4" s="70">
        <v>0</v>
      </c>
      <c r="G4" s="70">
        <v>0</v>
      </c>
      <c r="H4" s="70">
        <f t="shared" ref="H4" si="0">ROUND(D4*F4, 0)</f>
        <v>0</v>
      </c>
      <c r="I4" s="70">
        <f t="shared" ref="I4" si="1">ROUND(D4*G4, 0)</f>
        <v>0</v>
      </c>
    </row>
    <row r="5" spans="1:10" x14ac:dyDescent="0.3">
      <c r="F5" s="70"/>
      <c r="G5" s="70"/>
      <c r="H5" s="70"/>
      <c r="I5" s="70"/>
    </row>
    <row r="6" spans="1:10" s="9" customFormat="1" x14ac:dyDescent="0.3">
      <c r="A6" s="7"/>
      <c r="B6" s="3"/>
      <c r="C6" s="3" t="s">
        <v>16</v>
      </c>
      <c r="D6" s="5"/>
      <c r="E6" s="3"/>
      <c r="F6" s="72"/>
      <c r="G6" s="72"/>
      <c r="H6" s="72">
        <f>ROUND(SUM(H2:H5),0)</f>
        <v>0</v>
      </c>
      <c r="I6" s="72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Vakolás és rabicolás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23" customWidth="1"/>
    <col min="8" max="9" width="10.33203125" style="23" customWidth="1"/>
    <col min="10" max="10" width="15.6640625" style="1" customWidth="1"/>
    <col min="11" max="16384" width="9.109375" style="1"/>
  </cols>
  <sheetData>
    <row r="1" spans="1:9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ht="79.2" x14ac:dyDescent="0.3">
      <c r="A2" s="8">
        <v>1</v>
      </c>
      <c r="B2" s="1" t="s">
        <v>44</v>
      </c>
      <c r="C2" s="2" t="s">
        <v>45</v>
      </c>
      <c r="D2" s="6">
        <v>6</v>
      </c>
      <c r="E2" s="1" t="s">
        <v>19</v>
      </c>
      <c r="F2" s="70">
        <v>0</v>
      </c>
      <c r="G2" s="70">
        <v>0</v>
      </c>
      <c r="H2" s="70">
        <f>ROUND(D2*F2, 0)</f>
        <v>0</v>
      </c>
      <c r="I2" s="70">
        <f>ROUND(D2*G2, 0)</f>
        <v>0</v>
      </c>
    </row>
    <row r="3" spans="1:9" ht="39.6" x14ac:dyDescent="0.3">
      <c r="C3" s="2" t="s">
        <v>46</v>
      </c>
      <c r="F3" s="70"/>
      <c r="G3" s="70"/>
      <c r="H3" s="70"/>
      <c r="I3" s="70"/>
    </row>
    <row r="4" spans="1:9" x14ac:dyDescent="0.3">
      <c r="F4" s="70"/>
      <c r="G4" s="70"/>
      <c r="H4" s="70"/>
      <c r="I4" s="70"/>
    </row>
    <row r="5" spans="1:9" ht="68.400000000000006" x14ac:dyDescent="0.3">
      <c r="A5" s="8">
        <v>2</v>
      </c>
      <c r="B5" s="1" t="s">
        <v>47</v>
      </c>
      <c r="C5" s="2" t="s">
        <v>50</v>
      </c>
      <c r="D5" s="6">
        <v>17</v>
      </c>
      <c r="E5" s="1" t="s">
        <v>19</v>
      </c>
      <c r="F5" s="70">
        <v>0</v>
      </c>
      <c r="G5" s="70">
        <v>0</v>
      </c>
      <c r="H5" s="70">
        <f>ROUND(D5*F5, 0)</f>
        <v>0</v>
      </c>
      <c r="I5" s="70">
        <f>ROUND(D5*G5, 0)</f>
        <v>0</v>
      </c>
    </row>
    <row r="6" spans="1:9" x14ac:dyDescent="0.3">
      <c r="F6" s="70"/>
      <c r="G6" s="70"/>
      <c r="H6" s="70"/>
      <c r="I6" s="70"/>
    </row>
    <row r="7" spans="1:9" ht="66" x14ac:dyDescent="0.3">
      <c r="A7" s="8">
        <v>3</v>
      </c>
      <c r="B7" s="1" t="s">
        <v>48</v>
      </c>
      <c r="C7" s="2" t="s">
        <v>179</v>
      </c>
      <c r="D7" s="6">
        <v>15.5</v>
      </c>
      <c r="E7" s="1" t="s">
        <v>19</v>
      </c>
      <c r="F7" s="70">
        <v>0</v>
      </c>
      <c r="G7" s="70">
        <v>0</v>
      </c>
      <c r="H7" s="70">
        <f>ROUND(D7*F7, 0)</f>
        <v>0</v>
      </c>
      <c r="I7" s="70">
        <f>ROUND(D7*G7, 0)</f>
        <v>0</v>
      </c>
    </row>
    <row r="8" spans="1:9" x14ac:dyDescent="0.3">
      <c r="F8" s="70"/>
      <c r="G8" s="70"/>
      <c r="H8" s="70"/>
      <c r="I8" s="70"/>
    </row>
    <row r="9" spans="1:9" ht="66" x14ac:dyDescent="0.3">
      <c r="A9" s="8">
        <v>4</v>
      </c>
      <c r="B9" s="1" t="s">
        <v>49</v>
      </c>
      <c r="C9" s="2" t="s">
        <v>180</v>
      </c>
      <c r="D9" s="6">
        <v>14.5</v>
      </c>
      <c r="E9" s="1" t="s">
        <v>19</v>
      </c>
      <c r="F9" s="70">
        <v>0</v>
      </c>
      <c r="G9" s="70">
        <v>0</v>
      </c>
      <c r="H9" s="70">
        <f>ROUND(D9*F9, 0)</f>
        <v>0</v>
      </c>
      <c r="I9" s="70">
        <f>ROUND(D9*G9, 0)</f>
        <v>0</v>
      </c>
    </row>
    <row r="10" spans="1:9" x14ac:dyDescent="0.3">
      <c r="F10" s="70"/>
      <c r="G10" s="70"/>
      <c r="H10" s="70"/>
      <c r="I10" s="70"/>
    </row>
    <row r="11" spans="1:9" s="9" customFormat="1" x14ac:dyDescent="0.3">
      <c r="A11" s="7"/>
      <c r="B11" s="3"/>
      <c r="C11" s="3" t="s">
        <v>16</v>
      </c>
      <c r="D11" s="5"/>
      <c r="E11" s="3"/>
      <c r="F11" s="72"/>
      <c r="G11" s="72"/>
      <c r="H11" s="72">
        <f>ROUND(SUM(H2:H10),0)</f>
        <v>0</v>
      </c>
      <c r="I11" s="72">
        <f>ROUND(SUM(I2:I10),0)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Szárazépítés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Záradék</vt:lpstr>
      <vt:lpstr>Összesítő</vt:lpstr>
      <vt:lpstr>Felvonulási létesítmények</vt:lpstr>
      <vt:lpstr>Zsaluzás és állványozás</vt:lpstr>
      <vt:lpstr>Költségtérítés tételek</vt:lpstr>
      <vt:lpstr>Irtás, föld- és sziklamunka</vt:lpstr>
      <vt:lpstr>Falazás és egyéb kőműves munkák</vt:lpstr>
      <vt:lpstr>Vakolás és rabicolás</vt:lpstr>
      <vt:lpstr>Szárazépítés</vt:lpstr>
      <vt:lpstr>Aljzatkészítés, hideg - és mele</vt:lpstr>
      <vt:lpstr>Bádogozás</vt:lpstr>
      <vt:lpstr>Asztalosszerkezetek elhelyezése</vt:lpstr>
      <vt:lpstr>Lakatosszerkezetek elhelyezése</vt:lpstr>
      <vt:lpstr>Felületképzés (festés, mázolás,</vt:lpstr>
      <vt:lpstr>Árnyékolók beépítése</vt:lpstr>
      <vt:lpstr>Takarítási munkák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PC24</dc:creator>
  <cp:lastModifiedBy>Szabo_angela</cp:lastModifiedBy>
  <dcterms:created xsi:type="dcterms:W3CDTF">2016-06-09T12:12:28Z</dcterms:created>
  <dcterms:modified xsi:type="dcterms:W3CDTF">2016-09-09T06:10:39Z</dcterms:modified>
</cp:coreProperties>
</file>