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Ösztöndíj kalkuláció" sheetId="1" r:id="rId1"/>
    <sheet name="Támogatások" sheetId="2" r:id="rId2"/>
  </sheets>
  <definedNames>
    <definedName name="_xlnm._FilterDatabase" localSheetId="1" hidden="1">Támogatások!$A$1:$D$34</definedName>
    <definedName name="Mobilitástípus">Támogatások!$F$1:$F$3</definedName>
    <definedName name="Országkód">Támogatások!$B$2:$B$34</definedName>
    <definedName name="Szociális">Támogatások!$H$1:$H$2</definedName>
  </definedNames>
  <calcPr calcId="145621"/>
</workbook>
</file>

<file path=xl/calcChain.xml><?xml version="1.0" encoding="utf-8"?>
<calcChain xmlns="http://schemas.openxmlformats.org/spreadsheetml/2006/main">
  <c r="Q2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4" i="1"/>
  <c r="E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P4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O500" i="1" l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E7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4" i="1"/>
  <c r="J3" i="1"/>
  <c r="J2" i="1"/>
  <c r="E3" i="1"/>
  <c r="E5" i="1"/>
  <c r="E6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K4" i="1" l="1"/>
  <c r="L4" i="1" s="1"/>
  <c r="K3" i="1"/>
  <c r="K2" i="1"/>
  <c r="K5" i="1"/>
  <c r="L3" i="1" l="1"/>
  <c r="N3" i="1" s="1"/>
  <c r="Q3" i="1"/>
  <c r="N4" i="1"/>
  <c r="P3" i="1"/>
  <c r="L2" i="1"/>
  <c r="N2" i="1" s="1"/>
  <c r="L5" i="1"/>
  <c r="P5" i="1" s="1"/>
  <c r="P2" i="1" l="1"/>
  <c r="O2" i="1"/>
  <c r="N5" i="1"/>
</calcChain>
</file>

<file path=xl/comments1.xml><?xml version="1.0" encoding="utf-8"?>
<comments xmlns="http://schemas.openxmlformats.org/spreadsheetml/2006/main">
  <authors>
    <author>Seres Nóra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>Seres Nóra:</t>
        </r>
        <r>
          <rPr>
            <sz val="9"/>
            <color indexed="81"/>
            <rFont val="Tahoma"/>
            <family val="2"/>
            <charset val="238"/>
          </rPr>
          <t xml:space="preserve">
Támogatások fülön megtalálhatóak a feloldott országkódok</t>
        </r>
      </text>
    </comment>
  </commentList>
</comments>
</file>

<file path=xl/sharedStrings.xml><?xml version="1.0" encoding="utf-8"?>
<sst xmlns="http://schemas.openxmlformats.org/spreadsheetml/2006/main" count="92" uniqueCount="92">
  <si>
    <t xml:space="preserve">CÉLORSZÁG </t>
  </si>
  <si>
    <t>országkód</t>
  </si>
  <si>
    <t>SMS havi díj</t>
  </si>
  <si>
    <t>SMP havi díj</t>
  </si>
  <si>
    <t>Ausztria</t>
  </si>
  <si>
    <t>AT</t>
  </si>
  <si>
    <t>Belgium</t>
  </si>
  <si>
    <t>BE</t>
  </si>
  <si>
    <t>Bulgária</t>
  </si>
  <si>
    <t>BG</t>
  </si>
  <si>
    <t>Ciprus</t>
  </si>
  <si>
    <t>CY</t>
  </si>
  <si>
    <t>Cseh Köztársaság</t>
  </si>
  <si>
    <t>CZ</t>
  </si>
  <si>
    <t>Németország</t>
  </si>
  <si>
    <t>DE</t>
  </si>
  <si>
    <t>Dánia</t>
  </si>
  <si>
    <t>DK</t>
  </si>
  <si>
    <t>Észtország</t>
  </si>
  <si>
    <t>EE</t>
  </si>
  <si>
    <t>Görögország</t>
  </si>
  <si>
    <t>EL</t>
  </si>
  <si>
    <t>Spanyolország</t>
  </si>
  <si>
    <t>ES</t>
  </si>
  <si>
    <t>Finnország</t>
  </si>
  <si>
    <t>FI</t>
  </si>
  <si>
    <t>Franciaország</t>
  </si>
  <si>
    <t>FR</t>
  </si>
  <si>
    <t>Horvátország</t>
  </si>
  <si>
    <t>HR</t>
  </si>
  <si>
    <t>Magyarország</t>
  </si>
  <si>
    <t>HU</t>
  </si>
  <si>
    <t>Írország</t>
  </si>
  <si>
    <t>IE</t>
  </si>
  <si>
    <t>Izland</t>
  </si>
  <si>
    <t>IS</t>
  </si>
  <si>
    <t>Olaszország</t>
  </si>
  <si>
    <t>IT</t>
  </si>
  <si>
    <t>Liechtenstein</t>
  </si>
  <si>
    <t>LI</t>
  </si>
  <si>
    <t>Litvánia</t>
  </si>
  <si>
    <t>LT</t>
  </si>
  <si>
    <t>Luxemburg</t>
  </si>
  <si>
    <t>LU</t>
  </si>
  <si>
    <t>Lettország</t>
  </si>
  <si>
    <t>LV</t>
  </si>
  <si>
    <t>Former Yugoslav Republic of Macedonia</t>
  </si>
  <si>
    <t>MK</t>
  </si>
  <si>
    <t>Málta</t>
  </si>
  <si>
    <t>MT</t>
  </si>
  <si>
    <t>Hollandia</t>
  </si>
  <si>
    <t>NL</t>
  </si>
  <si>
    <t>Norvégia</t>
  </si>
  <si>
    <t>NO</t>
  </si>
  <si>
    <t>Lengyelország</t>
  </si>
  <si>
    <t>PL</t>
  </si>
  <si>
    <t>Portugália</t>
  </si>
  <si>
    <t>PT</t>
  </si>
  <si>
    <t>Románia</t>
  </si>
  <si>
    <t>RO</t>
  </si>
  <si>
    <t>Svédország</t>
  </si>
  <si>
    <t>SE</t>
  </si>
  <si>
    <t>Szlovénia</t>
  </si>
  <si>
    <t>SI</t>
  </si>
  <si>
    <t>Szlovákia</t>
  </si>
  <si>
    <t>SK</t>
  </si>
  <si>
    <t>Törökország</t>
  </si>
  <si>
    <t>TR</t>
  </si>
  <si>
    <t>Egyesült Királyság</t>
  </si>
  <si>
    <t>UK</t>
  </si>
  <si>
    <t>Össz-
támogatás
szoc. tám. nélkül</t>
  </si>
  <si>
    <t>SMS_tanulmányi</t>
  </si>
  <si>
    <t>SMPdipl_diploma utáni szakmai</t>
  </si>
  <si>
    <t>SMP_szakmai</t>
  </si>
  <si>
    <t>Szociális támogatás?
(IGEN)</t>
  </si>
  <si>
    <t>Igen</t>
  </si>
  <si>
    <t>Nem</t>
  </si>
  <si>
    <t>Össz-
támogatás SMPdipl</t>
  </si>
  <si>
    <t>Kiutazó családneve/Family name</t>
  </si>
  <si>
    <t>Kiutazó keresztneve/ First name</t>
  </si>
  <si>
    <t>Mobilitás típusa/Type of Mobility</t>
  </si>
  <si>
    <t xml:space="preserve">Célország 
kódja/Host country </t>
  </si>
  <si>
    <t>SMS/SMP havi támogatás/Monthly grant</t>
  </si>
  <si>
    <t>Mobilitás kezdő dátuma/Staring date of mobility
ÉÉÉÉ.HH.NN/YYYY.MM.DD</t>
  </si>
  <si>
    <t>Mobilitás vége/End of mobility
ÉÉÉÉ.HH.NN/YYYY.MM.DD</t>
  </si>
  <si>
    <t>Mobilitás teljes hossza 
napokban/Duration of Mobility (days)</t>
  </si>
  <si>
    <t>Nem támogatott napok száma/zero-grant days</t>
  </si>
  <si>
    <t>Támogatott időszak
napokban/Granted duration of mobility (days)</t>
  </si>
  <si>
    <t>SM támogatott időszak
hó /1 hó = 30 nap/ Granted duration (month)</t>
  </si>
  <si>
    <t>SM támogatott időszak
fennmaradó nap/Granted dauration (days)</t>
  </si>
  <si>
    <t>Össz-
támogatás SMS/Final grant SMS</t>
  </si>
  <si>
    <t>Össz-
támogatás SMP/Final grant 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</si>
</sst>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;_-@_-"/>
    <numFmt numFmtId="165" formatCode="yyyy/mm/dd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54DCEE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theme="4"/>
      </bottom>
      <diagonal/>
    </border>
    <border>
      <left/>
      <right/>
      <top style="medium">
        <color indexed="6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8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/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164" fontId="3" fillId="3" borderId="7" xfId="1" applyNumberFormat="1" applyFont="1" applyFill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164" fontId="3" fillId="4" borderId="9" xfId="1" applyNumberFormat="1" applyFont="1" applyFill="1" applyBorder="1" applyAlignment="1">
      <alignment vertical="center"/>
    </xf>
    <xf numFmtId="164" fontId="3" fillId="5" borderId="9" xfId="1" applyNumberFormat="1" applyFont="1" applyFill="1" applyBorder="1" applyAlignment="1">
      <alignment vertical="center"/>
    </xf>
    <xf numFmtId="164" fontId="3" fillId="3" borderId="9" xfId="1" applyNumberFormat="1" applyFont="1" applyFill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164" fontId="3" fillId="3" borderId="12" xfId="1" applyNumberFormat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164" fontId="0" fillId="0" borderId="0" xfId="0" applyNumberFormat="1" applyProtection="1"/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13" xfId="0" applyBorder="1"/>
    <xf numFmtId="164" fontId="0" fillId="0" borderId="13" xfId="0" applyNumberFormat="1" applyBorder="1" applyProtection="1"/>
    <xf numFmtId="0" fontId="0" fillId="0" borderId="13" xfId="0" applyBorder="1" applyAlignment="1" applyProtection="1">
      <alignment wrapText="1"/>
      <protection hidden="1"/>
    </xf>
    <xf numFmtId="164" fontId="0" fillId="0" borderId="0" xfId="0" applyNumberFormat="1"/>
    <xf numFmtId="164" fontId="5" fillId="0" borderId="13" xfId="0" applyNumberFormat="1" applyFont="1" applyBorder="1" applyAlignment="1">
      <alignment horizontal="right" indent="1"/>
    </xf>
    <xf numFmtId="164" fontId="5" fillId="0" borderId="15" xfId="0" applyNumberFormat="1" applyFont="1" applyBorder="1" applyAlignment="1">
      <alignment horizontal="right" indent="1"/>
    </xf>
    <xf numFmtId="164" fontId="5" fillId="0" borderId="14" xfId="0" applyNumberFormat="1" applyFont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1"/>
    </xf>
    <xf numFmtId="164" fontId="5" fillId="8" borderId="13" xfId="0" applyNumberFormat="1" applyFont="1" applyFill="1" applyBorder="1" applyAlignment="1" applyProtection="1">
      <alignment horizontal="center" vertical="center" wrapText="1"/>
    </xf>
    <xf numFmtId="164" fontId="8" fillId="8" borderId="13" xfId="0" applyNumberFormat="1" applyFont="1" applyFill="1" applyBorder="1" applyAlignment="1" applyProtection="1">
      <alignment horizontal="center" vertical="center" wrapText="1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65" fontId="5" fillId="7" borderId="13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3" xfId="0" applyNumberFormat="1" applyBorder="1" applyProtection="1">
      <protection locked="0"/>
    </xf>
    <xf numFmtId="165" fontId="0" fillId="0" borderId="0" xfId="0" applyNumberFormat="1" applyProtection="1">
      <protection locked="0"/>
    </xf>
  </cellXfs>
  <cellStyles count="2">
    <cellStyle name="Normál" xfId="0" builtinId="0"/>
    <cellStyle name="Összesen" xfId="1" builtinId="25"/>
  </cellStyles>
  <dxfs count="3">
    <dxf>
      <numFmt numFmtId="0" formatCode="General"/>
      <fill>
        <patternFill patternType="none">
          <fgColor indexed="64"/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00"/>
  <sheetViews>
    <sheetView tabSelected="1" topLeftCell="I1" workbookViewId="0">
      <selection activeCell="Q1" sqref="Q1"/>
    </sheetView>
  </sheetViews>
  <sheetFormatPr defaultRowHeight="15" x14ac:dyDescent="0.25"/>
  <cols>
    <col min="1" max="1" width="15.42578125" style="33" customWidth="1"/>
    <col min="2" max="2" width="13.7109375" style="33" customWidth="1"/>
    <col min="3" max="3" width="23" style="34" customWidth="1"/>
    <col min="4" max="4" width="25.42578125" style="33" customWidth="1"/>
    <col min="5" max="5" width="16.28515625" style="16" customWidth="1"/>
    <col min="6" max="6" width="15.85546875" style="37" customWidth="1"/>
    <col min="7" max="7" width="19.42578125" style="37" customWidth="1"/>
    <col min="8" max="8" width="18.140625" style="18" customWidth="1"/>
    <col min="9" max="9" width="18.42578125" style="33" customWidth="1"/>
    <col min="10" max="10" width="20.5703125" customWidth="1"/>
    <col min="11" max="11" width="20.42578125" customWidth="1"/>
    <col min="12" max="12" width="18.28515625" customWidth="1"/>
    <col min="13" max="13" width="18.42578125" style="33" customWidth="1"/>
    <col min="14" max="15" width="17" style="22" customWidth="1"/>
    <col min="16" max="16" width="13.5703125" style="22" bestFit="1" customWidth="1"/>
    <col min="17" max="17" width="15" style="22" customWidth="1"/>
    <col min="18" max="18" width="15" customWidth="1"/>
  </cols>
  <sheetData>
    <row r="1" spans="1:17" ht="81" customHeight="1" x14ac:dyDescent="0.25">
      <c r="A1" s="29" t="s">
        <v>78</v>
      </c>
      <c r="B1" s="29" t="s">
        <v>79</v>
      </c>
      <c r="C1" s="30" t="s">
        <v>80</v>
      </c>
      <c r="D1" s="30" t="s">
        <v>81</v>
      </c>
      <c r="E1" s="27" t="s">
        <v>82</v>
      </c>
      <c r="F1" s="35" t="s">
        <v>83</v>
      </c>
      <c r="G1" s="35" t="s">
        <v>84</v>
      </c>
      <c r="H1" s="27" t="s">
        <v>85</v>
      </c>
      <c r="I1" s="30" t="s">
        <v>86</v>
      </c>
      <c r="J1" s="27" t="s">
        <v>87</v>
      </c>
      <c r="K1" s="27" t="s">
        <v>88</v>
      </c>
      <c r="L1" s="27" t="s">
        <v>89</v>
      </c>
      <c r="M1" s="30" t="s">
        <v>74</v>
      </c>
      <c r="N1" s="27" t="s">
        <v>70</v>
      </c>
      <c r="O1" s="28" t="s">
        <v>90</v>
      </c>
      <c r="P1" s="28" t="s">
        <v>91</v>
      </c>
      <c r="Q1" s="28" t="s">
        <v>77</v>
      </c>
    </row>
    <row r="2" spans="1:17" ht="15.75" x14ac:dyDescent="0.25">
      <c r="A2" s="31"/>
      <c r="B2" s="31"/>
      <c r="C2" s="32"/>
      <c r="D2" s="31"/>
      <c r="E2" s="20" t="str">
        <f>IF(C2:C523="SMS_tanulmányi",IFERROR(VLOOKUP($D2:D523,Támogatások!$B:$D,2,FALSE),""),IF($C2="SMP_szakmai",IFERROR(VLOOKUP($D2,Támogatások!$B:$D,3,FALSE),""),IF($C2="SMPdipl_diploma utáni szakmai",IFERROR(VLOOKUP($D2,Támogatások!$B:$D,3,FALSE),""),"")))</f>
        <v/>
      </c>
      <c r="F2" s="36"/>
      <c r="G2" s="36"/>
      <c r="H2" s="21">
        <f>IFERROR(IF((LEFT($C2:$C285,2)="SM")*($F2:$F430&gt;DATE("2015","05","31"))*($G2:$G430&lt;DATE("2019","09","30")),((YEAR($G2)-YEAR($F2))*360+(MONTH($G2)-MONTH($F2))*30+(IF(DAY($G2)=31,30,DAY($G2))-IF(DAY($F2)=31,30,DAY($F2)))+1),0),””)</f>
        <v>0</v>
      </c>
      <c r="I2" s="31"/>
      <c r="J2" s="19">
        <f>IFERROR($H2:$H139-$I2:I319,"")</f>
        <v>0</v>
      </c>
      <c r="K2" s="19">
        <f>IFERROR(IF(LEFT($C2:C800,2)="SM",ROUNDDOWN($J2:J800/30,0),0),"")</f>
        <v>0</v>
      </c>
      <c r="L2" s="19">
        <f>IFERROR(IF(LEFT($C2,2)="SM",$J2-K2*30,0),"")</f>
        <v>0</v>
      </c>
      <c r="M2" s="31"/>
      <c r="N2" s="23">
        <f>IFERROR((IF(LEFT($C2,2)="SM",
ROUND($K2*$E2+$L2/30*$E2,0),0)),"")</f>
        <v>0</v>
      </c>
      <c r="O2" s="23">
        <f>IFERROR((IF(LEFT($C2,3)="SMS",
ROUND($K2*($E2+IF(($C2="SMS_tanulmányi")*($M2="IGEN"),1)*200)+$L2*($E2+IF(($C2="SMS_tanulmányi")*($M2="IGEN"),1)*200)/30,0),)),"")</f>
        <v>0</v>
      </c>
      <c r="P2" s="23">
        <f>IFERROR((IF(LEFT($C2,4)="SMP_",
ROUND($K2*($E2+IF(($C2="SMP_szakmai")*($M2="IGEN"),1)*100)+$L2*($E2+IF(($C2="SMP_szakmai")*($M2="IGEN"),1)*100)/30,0),)),"")</f>
        <v>0</v>
      </c>
      <c r="Q2" s="23">
        <f t="shared" ref="Q2:Q3" si="0">IFERROR((IF(LEFT($C2,4)="SMPd",
ROUND($K2*($E2+IF(($C2="SMPdipl_diploma utáni szakmai")*($M2="IGEN"),1)*100)+$L2*($E2+IF(($C2="SMPdipl_diploma utáni szakmai")*($M2="IGEN"),1)*100)/30,0),)),"")</f>
        <v>0</v>
      </c>
    </row>
    <row r="3" spans="1:17" ht="15.75" x14ac:dyDescent="0.25">
      <c r="A3" s="31"/>
      <c r="B3" s="31"/>
      <c r="C3" s="32"/>
      <c r="D3" s="31"/>
      <c r="E3" s="20" t="str">
        <f>IF(C3="SMS_tanulmányi",IFERROR(VLOOKUP($D3,Támogatások!$B:$D,2,FALSE),""),IF($C3="SMP_szakmai",IFERROR(VLOOKUP($D3,Támogatások!$B:$D,3,FALSE),""),IF($C3="SMPdipl_diploma utáni szakmai",IFERROR(VLOOKUP($D3,Támogatások!$B:$D,3,FALSE),""),"")))</f>
        <v/>
      </c>
      <c r="F3" s="36"/>
      <c r="G3" s="36"/>
      <c r="H3" s="21">
        <f>IFERROR(IF((LEFT($C3:$C286,2)="SM")*($F3:$F431&gt;DATE("2015","05","31"))*($G3:$G431&lt;DATE("2019","09","30")),((YEAR($G3)-YEAR($F3))*360+(MONTH($G3)-MONTH($F3))*30+(IF(DAY($G3)=31,30,DAY($G3))-IF(DAY($F3)=31,30,DAY($F3)))+1),0),””)</f>
        <v>0</v>
      </c>
      <c r="I3" s="31"/>
      <c r="J3" s="19">
        <f>IFERROR($H3:$H140-$I3:I320,"")</f>
        <v>0</v>
      </c>
      <c r="K3" s="19">
        <f>IFERROR(IF(LEFT($C3:C801,2)="SM",ROUNDDOWN($J3:J801/30,0),0),"")</f>
        <v>0</v>
      </c>
      <c r="L3" s="19">
        <f t="shared" ref="L3:L66" si="1">IFERROR(IF(LEFT($C3,2)="SM",$J3-K3*30,0),"")</f>
        <v>0</v>
      </c>
      <c r="M3" s="31"/>
      <c r="N3" s="23">
        <f t="shared" ref="N3:N66" si="2">IFERROR((IF(LEFT($C3,2)="SM",
ROUND($K3*$E3+$L3/30*$E3,0),0)),"")</f>
        <v>0</v>
      </c>
      <c r="O3" s="23">
        <f t="shared" ref="O3:O66" si="3">IFERROR((IF(LEFT($C3,3)="SMS",
ROUND($K3*($E3+IF(($C3="SMS_tanulmányi")*($M3="IGEN"),1)*200)+$L3*($E3+IF(($C3="SMS_tanulmányi")*($M3="IGEN"),1)*200)/30,0),)),"")</f>
        <v>0</v>
      </c>
      <c r="P3" s="23">
        <f t="shared" ref="P3:P66" si="4">IFERROR((IF(LEFT($C3,4)="SMP_",
ROUND($K3*($E3+IF(($C3="SMP_szakmai")*($M3="IGEN"),1)*100)+$L3*($E3+IF(($C3="SMP_szakmai")*($M3="IGEN"),1)*100)/30,0),)),"")</f>
        <v>0</v>
      </c>
      <c r="Q3" s="23">
        <f t="shared" si="0"/>
        <v>0</v>
      </c>
    </row>
    <row r="4" spans="1:17" ht="15.75" x14ac:dyDescent="0.25">
      <c r="A4" s="31"/>
      <c r="B4" s="31"/>
      <c r="C4" s="32"/>
      <c r="D4" s="31"/>
      <c r="E4" s="20"/>
      <c r="F4" s="36"/>
      <c r="G4" s="36"/>
      <c r="H4" s="21">
        <f>IFERROR(IF((LEFT($C4:$C287,2)="SM")*($F4:$F432&gt;DATE("2015","05","31"))*($G4:$G432&lt;DATE("2019","09","30")),((YEAR($G4)-YEAR($F4))*360+(MONTH($G4)-MONTH($F4))*30+(IF(DAY($G4)=31,30,DAY($G4))-IF(DAY($F4)=31,30,DAY($F4)))+1),0),””)</f>
        <v>0</v>
      </c>
      <c r="I4" s="31"/>
      <c r="J4" s="19">
        <f>IFERROR($H4:$H141-$I4:I321,"")</f>
        <v>0</v>
      </c>
      <c r="K4" s="19">
        <f>IFERROR(IF(LEFT($C4:C802,2)="SM",ROUNDDOWN($J4:J802/30,0),0),"")</f>
        <v>0</v>
      </c>
      <c r="L4" s="19">
        <f t="shared" si="1"/>
        <v>0</v>
      </c>
      <c r="M4" s="31"/>
      <c r="N4" s="23">
        <f t="shared" si="2"/>
        <v>0</v>
      </c>
      <c r="O4" s="23">
        <f t="shared" si="3"/>
        <v>0</v>
      </c>
      <c r="P4" s="23">
        <f t="shared" si="4"/>
        <v>0</v>
      </c>
      <c r="Q4" s="23">
        <f>IFERROR((IF(LEFT($C4,4)="SMPd",
ROUND($K4*($E4+IF(($C4="SMPdipl_diploma utáni szakmai")*($M4="IGEN"),1)*100)+$L4*($E4+IF(($C4="SMPdipl_diploma utáni szakmai")*($M4="IGEN"),1)*100)/30,0),)),"")</f>
        <v>0</v>
      </c>
    </row>
    <row r="5" spans="1:17" ht="15.75" x14ac:dyDescent="0.25">
      <c r="A5" s="31"/>
      <c r="B5" s="31"/>
      <c r="C5" s="32"/>
      <c r="D5" s="31"/>
      <c r="E5" s="20" t="str">
        <f>IF(C5="SMS_tanulmányi",IFERROR(VLOOKUP($D5,Támogatások!$B:$D,2,FALSE),""),IF($C5="SMP_szakmai",IFERROR(VLOOKUP($D5,Támogatások!$B:$D,3,FALSE),""),IF($C5="SMPdipl_diploma utáni szakmai",IFERROR(VLOOKUP($D5,Támogatások!$B:$D,3,FALSE),""),"")))</f>
        <v/>
      </c>
      <c r="F5" s="36"/>
      <c r="G5" s="36"/>
      <c r="H5" s="21">
        <f>IFERROR(IF((LEFT($C5:$C288,2)="SM")*($F5:$F433&gt;DATE("2015","05","31"))*($G5:$G433&lt;DATE("2019","09","30")),((YEAR($G5)-YEAR($F5))*360+(MONTH($G5)-MONTH($F5))*30+(IF(DAY($G5)=31,30,DAY($G5))-IF(DAY($F5)=31,30,DAY($F5)))+1),0),””)</f>
        <v>0</v>
      </c>
      <c r="I5" s="31"/>
      <c r="J5" s="19">
        <f>IFERROR($H5:$H142-$I5:I322,"")</f>
        <v>0</v>
      </c>
      <c r="K5" s="19">
        <f>IFERROR(IF(LEFT($C5:C803,2)="SM",ROUNDDOWN($J5:J803/30,0),0),"")</f>
        <v>0</v>
      </c>
      <c r="L5" s="19">
        <f t="shared" si="1"/>
        <v>0</v>
      </c>
      <c r="M5" s="31"/>
      <c r="N5" s="23">
        <f t="shared" si="2"/>
        <v>0</v>
      </c>
      <c r="O5" s="23">
        <f t="shared" si="3"/>
        <v>0</v>
      </c>
      <c r="P5" s="23">
        <f t="shared" si="4"/>
        <v>0</v>
      </c>
      <c r="Q5" s="23">
        <f t="shared" ref="Q5:Q68" si="5">IFERROR((IF(LEFT($C5,4)="SMPd",
ROUND($K5*($E5+IF(($C5="SMPdipl_diploma utáni szakmai")*($M5="IGEN"),1)*100)+$L5*($E5+IF(($C5="SMPdipl_diploma utáni szakmai")*($M5="IGEN"),1)*100)/30,0),)),"")</f>
        <v>0</v>
      </c>
    </row>
    <row r="6" spans="1:17" ht="15.75" x14ac:dyDescent="0.25">
      <c r="A6" s="31"/>
      <c r="B6" s="31"/>
      <c r="C6" s="32"/>
      <c r="D6" s="31"/>
      <c r="E6" s="20" t="str">
        <f>IF(C6="SMS_tanulmányi",IFERROR(VLOOKUP($D6,Támogatások!$B:$D,2,FALSE),""),IF($C6="SMP_szakmai",IFERROR(VLOOKUP($D6,Támogatások!$B:$D,3,FALSE),""),IF($C6="SMPdipl_diploma utáni szakmai",IFERROR(VLOOKUP($D6,Támogatások!$B:$D,3,FALSE),""),"")))</f>
        <v/>
      </c>
      <c r="F6" s="36"/>
      <c r="G6" s="36"/>
      <c r="H6" s="21">
        <f>IFERROR(IF((LEFT($C6:$C289,2)="SM")*($F6:$F434&gt;DATE("2015","05","31"))*($G6:$G434&lt;DATE("2019","09","30")),((YEAR($G6)-YEAR($F6))*360+(MONTH($G6)-MONTH($F6))*30+(IF(DAY($G6)=31,30,DAY($G6))-IF(DAY($F6)=31,30,DAY($F6)))+1),0),””)</f>
        <v>0</v>
      </c>
      <c r="I6" s="31"/>
      <c r="J6" s="19">
        <f>IFERROR($H6:$H143-$I6:I323,"")</f>
        <v>0</v>
      </c>
      <c r="K6" s="19">
        <f>IFERROR(IF(LEFT($C6:C804,2)="SM",ROUNDDOWN($J6:J804/30,0),0),"")</f>
        <v>0</v>
      </c>
      <c r="L6" s="19">
        <f t="shared" si="1"/>
        <v>0</v>
      </c>
      <c r="M6" s="31"/>
      <c r="N6" s="23">
        <f t="shared" si="2"/>
        <v>0</v>
      </c>
      <c r="O6" s="23">
        <f t="shared" si="3"/>
        <v>0</v>
      </c>
      <c r="P6" s="23">
        <f t="shared" si="4"/>
        <v>0</v>
      </c>
      <c r="Q6" s="23">
        <f t="shared" si="5"/>
        <v>0</v>
      </c>
    </row>
    <row r="7" spans="1:17" ht="15.75" x14ac:dyDescent="0.25">
      <c r="A7" s="31"/>
      <c r="B7" s="31"/>
      <c r="C7" s="32"/>
      <c r="D7" s="31"/>
      <c r="E7" s="20" t="str">
        <f>IF(C7="SMS_tanulmányi",IFERROR(VLOOKUP($D7,Támogatások!$B:$D,2,FALSE),""),IF($C7="SMP_szakmai",IFERROR(VLOOKUP($D7,Támogatások!$B:$D,3,FALSE),""),IF($C7="SMPdipl_diploma utáni szakmai",IFERROR(VLOOKUP($D7,Támogatások!$B:$D,3,FALSE),""),"")))</f>
        <v/>
      </c>
      <c r="F7" s="36"/>
      <c r="G7" s="36"/>
      <c r="H7" s="21">
        <f>IFERROR(IF((LEFT($C7:$C290,2)="SM")*($F7:$F435&gt;DATE("2015","05","31"))*($G7:$G435&lt;DATE("2019","09","30")),((YEAR($G7)-YEAR($F7))*360+(MONTH($G7)-MONTH($F7))*30+(IF(DAY($G7)=31,30,DAY($G7))-IF(DAY($F7)=31,30,DAY($F7)))+1),0),””)</f>
        <v>0</v>
      </c>
      <c r="I7" s="31"/>
      <c r="J7" s="19">
        <f>IFERROR($H7:$H144-$I7:I324,"")</f>
        <v>0</v>
      </c>
      <c r="K7" s="19">
        <f>IFERROR(IF(LEFT($C7:C805,2)="SM",ROUNDDOWN($J7:J805/30,0),0),"")</f>
        <v>0</v>
      </c>
      <c r="L7" s="19">
        <f t="shared" si="1"/>
        <v>0</v>
      </c>
      <c r="M7" s="31"/>
      <c r="N7" s="23">
        <f t="shared" si="2"/>
        <v>0</v>
      </c>
      <c r="O7" s="23">
        <f t="shared" si="3"/>
        <v>0</v>
      </c>
      <c r="P7" s="23">
        <f t="shared" si="4"/>
        <v>0</v>
      </c>
      <c r="Q7" s="23">
        <f t="shared" si="5"/>
        <v>0</v>
      </c>
    </row>
    <row r="8" spans="1:17" ht="15.75" x14ac:dyDescent="0.25">
      <c r="A8" s="31"/>
      <c r="B8" s="31"/>
      <c r="C8" s="32"/>
      <c r="D8" s="31"/>
      <c r="E8" s="20"/>
      <c r="F8" s="36"/>
      <c r="G8" s="36"/>
      <c r="H8" s="21">
        <f>IFERROR(IF((LEFT($C8:$C291,2)="SM")*($F8:$F436&gt;DATE("2015","05","31"))*($G8:$G436&lt;DATE("2019","09","30")),((YEAR($G8)-YEAR($F8))*360+(MONTH($G8)-MONTH($F8))*30+(IF(DAY($G8)=31,30,DAY($G8))-IF(DAY($F8)=31,30,DAY($F8)))+1),0),””)</f>
        <v>0</v>
      </c>
      <c r="I8" s="31"/>
      <c r="J8" s="19">
        <f>IFERROR($H8:$H145-$I8:I325,"")</f>
        <v>0</v>
      </c>
      <c r="K8" s="19">
        <f>IFERROR(IF(LEFT($C8:C806,2)="SM",ROUNDDOWN($J8:J806/30,0),0),"")</f>
        <v>0</v>
      </c>
      <c r="L8" s="19">
        <f t="shared" si="1"/>
        <v>0</v>
      </c>
      <c r="M8" s="31"/>
      <c r="N8" s="23">
        <f t="shared" si="2"/>
        <v>0</v>
      </c>
      <c r="O8" s="23">
        <f t="shared" si="3"/>
        <v>0</v>
      </c>
      <c r="P8" s="23">
        <f t="shared" si="4"/>
        <v>0</v>
      </c>
      <c r="Q8" s="23">
        <f t="shared" si="5"/>
        <v>0</v>
      </c>
    </row>
    <row r="9" spans="1:17" ht="15.75" x14ac:dyDescent="0.25">
      <c r="A9" s="31"/>
      <c r="B9" s="31"/>
      <c r="C9" s="32"/>
      <c r="D9" s="31"/>
      <c r="E9" s="20" t="str">
        <f>IF(C9="SMS_tanulmányi",IFERROR(VLOOKUP($D9,Támogatások!$B:$D,2,FALSE),""),IF($C9="SMP_szakmai",IFERROR(VLOOKUP($D9,Támogatások!$B:$D,3,FALSE),""),IF($C9="SMPdipl_diploma utáni szakmai",IFERROR(VLOOKUP($D9,Támogatások!$B:$D,3,FALSE),""),"")))</f>
        <v/>
      </c>
      <c r="F9" s="36"/>
      <c r="G9" s="36"/>
      <c r="H9" s="21">
        <f>IFERROR(IF((LEFT($C9:$C292,2)="SM")*($F9:$F437&gt;DATE("2015","05","31"))*($G9:$G437&lt;DATE("2019","09","30")),((YEAR($G9)-YEAR($F9))*360+(MONTH($G9)-MONTH($F9))*30+(IF(DAY($G9)=31,30,DAY($G9))-IF(DAY($F9)=31,30,DAY($F9)))+1),0),””)</f>
        <v>0</v>
      </c>
      <c r="I9" s="31"/>
      <c r="J9" s="19">
        <f>IFERROR($H9:$H146-$I9:I326,"")</f>
        <v>0</v>
      </c>
      <c r="K9" s="19">
        <f>IFERROR(IF(LEFT($C9:C807,2)="SM",ROUNDDOWN($J9:J807/30,0),0),"")</f>
        <v>0</v>
      </c>
      <c r="L9" s="19">
        <f t="shared" si="1"/>
        <v>0</v>
      </c>
      <c r="M9" s="31"/>
      <c r="N9" s="23">
        <f t="shared" si="2"/>
        <v>0</v>
      </c>
      <c r="O9" s="23">
        <f t="shared" si="3"/>
        <v>0</v>
      </c>
      <c r="P9" s="23">
        <f t="shared" si="4"/>
        <v>0</v>
      </c>
      <c r="Q9" s="23">
        <f t="shared" si="5"/>
        <v>0</v>
      </c>
    </row>
    <row r="10" spans="1:17" ht="15.75" x14ac:dyDescent="0.25">
      <c r="A10" s="31"/>
      <c r="B10" s="31"/>
      <c r="C10" s="32"/>
      <c r="D10" s="31"/>
      <c r="E10" s="20" t="str">
        <f>IF(C10="SMS_tanulmányi",IFERROR(VLOOKUP($D10,Támogatások!$B:$D,2,FALSE),""),IF($C10="SMP_szakmai",IFERROR(VLOOKUP($D10,Támogatások!$B:$D,3,FALSE),""),IF($C10="SMPdipl_diploma utáni szakmai",IFERROR(VLOOKUP($D10,Támogatások!$B:$D,3,FALSE),""),"")))</f>
        <v/>
      </c>
      <c r="F10" s="36"/>
      <c r="G10" s="36"/>
      <c r="H10" s="21">
        <f>IFERROR(IF((LEFT($C10:$C293,2)="SM")*($F10:$F438&gt;DATE("2015","05","31"))*($G10:$G438&lt;DATE("2019","09","30")),((YEAR($G10)-YEAR($F10))*360+(MONTH($G10)-MONTH($F10))*30+(IF(DAY($G10)=31,30,DAY($G10))-IF(DAY($F10)=31,30,DAY($F10)))+1),0),””)</f>
        <v>0</v>
      </c>
      <c r="I10" s="31"/>
      <c r="J10" s="19">
        <f>IFERROR($H10:$H147-$I10:I327,"")</f>
        <v>0</v>
      </c>
      <c r="K10" s="19">
        <f>IFERROR(IF(LEFT($C10:C808,2)="SM",ROUNDDOWN($J10:J808/30,0),0),"")</f>
        <v>0</v>
      </c>
      <c r="L10" s="19">
        <f t="shared" si="1"/>
        <v>0</v>
      </c>
      <c r="M10" s="31"/>
      <c r="N10" s="23">
        <f t="shared" si="2"/>
        <v>0</v>
      </c>
      <c r="O10" s="23">
        <f t="shared" si="3"/>
        <v>0</v>
      </c>
      <c r="P10" s="23">
        <f t="shared" si="4"/>
        <v>0</v>
      </c>
      <c r="Q10" s="23">
        <f t="shared" si="5"/>
        <v>0</v>
      </c>
    </row>
    <row r="11" spans="1:17" ht="15.75" x14ac:dyDescent="0.25">
      <c r="A11" s="31"/>
      <c r="B11" s="31"/>
      <c r="C11" s="32"/>
      <c r="D11" s="31"/>
      <c r="E11" s="20" t="str">
        <f>IF(C11="SMS_tanulmányi",IFERROR(VLOOKUP($D11,Támogatások!$B:$D,2,FALSE),""),IF($C11="SMP_szakmai",IFERROR(VLOOKUP($D11,Támogatások!$B:$D,3,FALSE),""),IF($C11="SMPdipl_diploma utáni szakmai",IFERROR(VLOOKUP($D11,Támogatások!$B:$D,3,FALSE),""),"")))</f>
        <v/>
      </c>
      <c r="F11" s="36"/>
      <c r="G11" s="36"/>
      <c r="H11" s="21">
        <f>IFERROR(IF((LEFT($C11:$C294,2)="SM")*($F11:$F439&gt;DATE("2015","05","31"))*($G11:$G439&lt;DATE("2019","09","30")),((YEAR($G11)-YEAR($F11))*360+(MONTH($G11)-MONTH($F11))*30+(IF(DAY($G11)=31,30,DAY($G11))-IF(DAY($F11)=31,30,DAY($F11)))+1),0),””)</f>
        <v>0</v>
      </c>
      <c r="I11" s="31"/>
      <c r="J11" s="19">
        <f>IFERROR($H11:$H148-$I11:I328,"")</f>
        <v>0</v>
      </c>
      <c r="K11" s="19">
        <f>IFERROR(IF(LEFT($C11:C809,2)="SM",ROUNDDOWN($J11:J809/30,0),0),"")</f>
        <v>0</v>
      </c>
      <c r="L11" s="19">
        <f t="shared" si="1"/>
        <v>0</v>
      </c>
      <c r="M11" s="31"/>
      <c r="N11" s="23">
        <f t="shared" si="2"/>
        <v>0</v>
      </c>
      <c r="O11" s="23">
        <f t="shared" si="3"/>
        <v>0</v>
      </c>
      <c r="P11" s="23">
        <f t="shared" si="4"/>
        <v>0</v>
      </c>
      <c r="Q11" s="23">
        <f t="shared" si="5"/>
        <v>0</v>
      </c>
    </row>
    <row r="12" spans="1:17" ht="15.75" x14ac:dyDescent="0.25">
      <c r="A12" s="31"/>
      <c r="B12" s="31"/>
      <c r="C12" s="32"/>
      <c r="D12" s="31"/>
      <c r="E12" s="20" t="str">
        <f>IF(C12="SMS_tanulmányi",IFERROR(VLOOKUP($D12,Támogatások!$B:$D,2,FALSE),""),IF($C12="SMP_szakmai",IFERROR(VLOOKUP($D12,Támogatások!$B:$D,3,FALSE),""),IF($C12="SMPdipl_diploma utáni szakmai",IFERROR(VLOOKUP($D12,Támogatások!$B:$D,3,FALSE),""),"")))</f>
        <v/>
      </c>
      <c r="F12" s="36"/>
      <c r="G12" s="36"/>
      <c r="H12" s="21">
        <f>IFERROR(IF((LEFT($C12:$C295,2)="SM")*($F12:$F440&gt;DATE("2015","05","31"))*($G12:$G440&lt;DATE("2019","09","30")),((YEAR($G12)-YEAR($F12))*360+(MONTH($G12)-MONTH($F12))*30+(IF(DAY($G12)=31,30,DAY($G12))-IF(DAY($F12)=31,30,DAY($F12)))+1),0),””)</f>
        <v>0</v>
      </c>
      <c r="I12" s="31"/>
      <c r="J12" s="19">
        <f>IFERROR($H12:$H149-$I12:I329,"")</f>
        <v>0</v>
      </c>
      <c r="K12" s="19">
        <f>IFERROR(IF(LEFT($C12:C810,2)="SM",ROUNDDOWN($J12:J810/30,0),0),"")</f>
        <v>0</v>
      </c>
      <c r="L12" s="19">
        <f t="shared" si="1"/>
        <v>0</v>
      </c>
      <c r="M12" s="31"/>
      <c r="N12" s="23">
        <f t="shared" si="2"/>
        <v>0</v>
      </c>
      <c r="O12" s="23">
        <f t="shared" si="3"/>
        <v>0</v>
      </c>
      <c r="P12" s="23">
        <f t="shared" si="4"/>
        <v>0</v>
      </c>
      <c r="Q12" s="23">
        <f t="shared" si="5"/>
        <v>0</v>
      </c>
    </row>
    <row r="13" spans="1:17" ht="15.75" x14ac:dyDescent="0.25">
      <c r="A13" s="31"/>
      <c r="B13" s="31"/>
      <c r="C13" s="32"/>
      <c r="D13" s="31"/>
      <c r="E13" s="20" t="str">
        <f>IF(C13="SMS_tanulmányi",IFERROR(VLOOKUP($D13,Támogatások!$B:$D,2,FALSE),""),IF($C13="SMP_szakmai",IFERROR(VLOOKUP($D13,Támogatások!$B:$D,3,FALSE),""),IF($C13="SMPdipl_diploma utáni szakmai",IFERROR(VLOOKUP($D13,Támogatások!$B:$D,3,FALSE),""),"")))</f>
        <v/>
      </c>
      <c r="F13" s="36"/>
      <c r="G13" s="36"/>
      <c r="H13" s="21">
        <f>IFERROR(IF((LEFT($C13:$C296,2)="SM")*($F13:$F441&gt;DATE("2015","05","31"))*($G13:$G441&lt;DATE("2019","09","30")),((YEAR($G13)-YEAR($F13))*360+(MONTH($G13)-MONTH($F13))*30+(IF(DAY($G13)=31,30,DAY($G13))-IF(DAY($F13)=31,30,DAY($F13)))+1),0),””)</f>
        <v>0</v>
      </c>
      <c r="I13" s="31"/>
      <c r="J13" s="19">
        <f>IFERROR($H13:$H150-$I13:I330,"")</f>
        <v>0</v>
      </c>
      <c r="K13" s="19">
        <f>IFERROR(IF(LEFT($C13:C811,2)="SM",ROUNDDOWN($J13:J811/30,0),0),"")</f>
        <v>0</v>
      </c>
      <c r="L13" s="19">
        <f t="shared" si="1"/>
        <v>0</v>
      </c>
      <c r="M13" s="31"/>
      <c r="N13" s="23">
        <f t="shared" si="2"/>
        <v>0</v>
      </c>
      <c r="O13" s="23">
        <f t="shared" si="3"/>
        <v>0</v>
      </c>
      <c r="P13" s="23">
        <f t="shared" si="4"/>
        <v>0</v>
      </c>
      <c r="Q13" s="23">
        <f t="shared" si="5"/>
        <v>0</v>
      </c>
    </row>
    <row r="14" spans="1:17" ht="15.75" x14ac:dyDescent="0.25">
      <c r="A14" s="31"/>
      <c r="B14" s="31"/>
      <c r="C14" s="32"/>
      <c r="D14" s="31"/>
      <c r="E14" s="20" t="str">
        <f>IF(C14="SMS_tanulmányi",IFERROR(VLOOKUP($D14,Támogatások!$B:$D,2,FALSE),""),IF($C14="SMP_szakmai",IFERROR(VLOOKUP($D14,Támogatások!$B:$D,3,FALSE),""),IF($C14="SMPdipl_diploma utáni szakmai",IFERROR(VLOOKUP($D14,Támogatások!$B:$D,3,FALSE),""),"")))</f>
        <v/>
      </c>
      <c r="F14" s="36"/>
      <c r="G14" s="36"/>
      <c r="H14" s="21">
        <f>IFERROR(IF((LEFT($C14:$C297,2)="SM")*($F14:$F442&gt;DATE("2015","05","31"))*($G14:$G442&lt;DATE("2019","09","30")),((YEAR($G14)-YEAR($F14))*360+(MONTH($G14)-MONTH($F14))*30+(IF(DAY($G14)=31,30,DAY($G14))-IF(DAY($F14)=31,30,DAY($F14)))+1),0),””)</f>
        <v>0</v>
      </c>
      <c r="I14" s="31"/>
      <c r="J14" s="19">
        <f>IFERROR($H14:$H151-$I14:I331,"")</f>
        <v>0</v>
      </c>
      <c r="K14" s="19">
        <f>IFERROR(IF(LEFT($C14:C812,2)="SM",ROUNDDOWN($J14:J812/30,0),0),"")</f>
        <v>0</v>
      </c>
      <c r="L14" s="19">
        <f t="shared" si="1"/>
        <v>0</v>
      </c>
      <c r="M14" s="31"/>
      <c r="N14" s="23">
        <f t="shared" si="2"/>
        <v>0</v>
      </c>
      <c r="O14" s="23">
        <f t="shared" si="3"/>
        <v>0</v>
      </c>
      <c r="P14" s="23">
        <f t="shared" si="4"/>
        <v>0</v>
      </c>
      <c r="Q14" s="23">
        <f t="shared" si="5"/>
        <v>0</v>
      </c>
    </row>
    <row r="15" spans="1:17" ht="15.75" x14ac:dyDescent="0.25">
      <c r="A15" s="31"/>
      <c r="B15" s="31"/>
      <c r="C15" s="32"/>
      <c r="D15" s="31"/>
      <c r="E15" s="20" t="str">
        <f>IF(C15="SMS_tanulmányi",IFERROR(VLOOKUP($D15,Támogatások!$B:$D,2,FALSE),""),IF($C15="SMP_szakmai",IFERROR(VLOOKUP($D15,Támogatások!$B:$D,3,FALSE),""),IF($C15="SMPdipl_diploma utáni szakmai",IFERROR(VLOOKUP($D15,Támogatások!$B:$D,3,FALSE),""),"")))</f>
        <v/>
      </c>
      <c r="F15" s="36"/>
      <c r="G15" s="36"/>
      <c r="H15" s="21">
        <f>IFERROR(IF((LEFT($C15:$C298,2)="SM")*($F15:$F443&gt;DATE("2015","05","31"))*($G15:$G443&lt;DATE("2019","09","30")),((YEAR($G15)-YEAR($F15))*360+(MONTH($G15)-MONTH($F15))*30+(IF(DAY($G15)=31,30,DAY($G15))-IF(DAY($F15)=31,30,DAY($F15)))+1),0),””)</f>
        <v>0</v>
      </c>
      <c r="I15" s="31"/>
      <c r="J15" s="19">
        <f>IFERROR($H15:$H152-$I15:I332,"")</f>
        <v>0</v>
      </c>
      <c r="K15" s="19">
        <f>IFERROR(IF(LEFT($C15:C813,2)="SM",ROUNDDOWN($J15:J813/30,0),0),"")</f>
        <v>0</v>
      </c>
      <c r="L15" s="19">
        <f t="shared" si="1"/>
        <v>0</v>
      </c>
      <c r="M15" s="31"/>
      <c r="N15" s="23">
        <f t="shared" si="2"/>
        <v>0</v>
      </c>
      <c r="O15" s="23">
        <f t="shared" si="3"/>
        <v>0</v>
      </c>
      <c r="P15" s="23">
        <f t="shared" si="4"/>
        <v>0</v>
      </c>
      <c r="Q15" s="23">
        <f t="shared" si="5"/>
        <v>0</v>
      </c>
    </row>
    <row r="16" spans="1:17" ht="15.75" x14ac:dyDescent="0.25">
      <c r="A16" s="31"/>
      <c r="B16" s="31"/>
      <c r="C16" s="32"/>
      <c r="D16" s="31"/>
      <c r="E16" s="20" t="str">
        <f>IF(C16="SMS_tanulmányi",IFERROR(VLOOKUP($D16,Támogatások!$B:$D,2,FALSE),""),IF($C16="SMP_szakmai",IFERROR(VLOOKUP($D16,Támogatások!$B:$D,3,FALSE),""),IF($C16="SMPdipl_diploma utáni szakmai",IFERROR(VLOOKUP($D16,Támogatások!$B:$D,3,FALSE),""),"")))</f>
        <v/>
      </c>
      <c r="F16" s="36"/>
      <c r="G16" s="36"/>
      <c r="H16" s="21">
        <f>IFERROR(IF((LEFT($C16:$C299,2)="SM")*($F16:$F444&gt;DATE("2015","05","31"))*($G16:$G444&lt;DATE("2019","09","30")),((YEAR($G16)-YEAR($F16))*360+(MONTH($G16)-MONTH($F16))*30+(IF(DAY($G16)=31,30,DAY($G16))-IF(DAY($F16)=31,30,DAY($F16)))+1),0),””)</f>
        <v>0</v>
      </c>
      <c r="I16" s="31"/>
      <c r="J16" s="19">
        <f>IFERROR($H16:$H153-$I16:I333,"")</f>
        <v>0</v>
      </c>
      <c r="K16" s="19">
        <f>IFERROR(IF(LEFT($C16:C814,2)="SM",ROUNDDOWN($J16:J814/30,0),0),"")</f>
        <v>0</v>
      </c>
      <c r="L16" s="19">
        <f t="shared" si="1"/>
        <v>0</v>
      </c>
      <c r="M16" s="31"/>
      <c r="N16" s="23">
        <f t="shared" si="2"/>
        <v>0</v>
      </c>
      <c r="O16" s="23">
        <f t="shared" si="3"/>
        <v>0</v>
      </c>
      <c r="P16" s="23">
        <f t="shared" si="4"/>
        <v>0</v>
      </c>
      <c r="Q16" s="23">
        <f t="shared" si="5"/>
        <v>0</v>
      </c>
    </row>
    <row r="17" spans="1:17" ht="15.75" x14ac:dyDescent="0.25">
      <c r="A17" s="31"/>
      <c r="B17" s="31"/>
      <c r="C17" s="32"/>
      <c r="D17" s="31"/>
      <c r="E17" s="20" t="str">
        <f>IF(C17="SMS_tanulmányi",IFERROR(VLOOKUP($D17,Támogatások!$B:$D,2,FALSE),""),IF($C17="SMP_szakmai",IFERROR(VLOOKUP($D17,Támogatások!$B:$D,3,FALSE),""),IF($C17="SMPdipl_diploma utáni szakmai",IFERROR(VLOOKUP($D17,Támogatások!$B:$D,3,FALSE),""),"")))</f>
        <v/>
      </c>
      <c r="F17" s="36"/>
      <c r="G17" s="36"/>
      <c r="H17" s="21">
        <f>IFERROR(IF((LEFT($C17:$C300,2)="SM")*($F17:$F445&gt;DATE("2015","05","31"))*($G17:$G445&lt;DATE("2019","09","30")),((YEAR($G17)-YEAR($F17))*360+(MONTH($G17)-MONTH($F17))*30+(IF(DAY($G17)=31,30,DAY($G17))-IF(DAY($F17)=31,30,DAY($F17)))+1),0),””)</f>
        <v>0</v>
      </c>
      <c r="I17" s="31"/>
      <c r="J17" s="19">
        <f>IFERROR($H17:$H154-$I17:I334,"")</f>
        <v>0</v>
      </c>
      <c r="K17" s="19">
        <f>IFERROR(IF(LEFT($C17:C815,2)="SM",ROUNDDOWN($J17:J815/30,0),0),"")</f>
        <v>0</v>
      </c>
      <c r="L17" s="19">
        <f t="shared" si="1"/>
        <v>0</v>
      </c>
      <c r="M17" s="31"/>
      <c r="N17" s="23">
        <f t="shared" si="2"/>
        <v>0</v>
      </c>
      <c r="O17" s="23">
        <f t="shared" si="3"/>
        <v>0</v>
      </c>
      <c r="P17" s="23">
        <f t="shared" si="4"/>
        <v>0</v>
      </c>
      <c r="Q17" s="23">
        <f t="shared" si="5"/>
        <v>0</v>
      </c>
    </row>
    <row r="18" spans="1:17" ht="15.75" x14ac:dyDescent="0.25">
      <c r="A18" s="31"/>
      <c r="B18" s="31"/>
      <c r="C18" s="32"/>
      <c r="D18" s="31"/>
      <c r="E18" s="20" t="str">
        <f>IF(C18="SMS_tanulmányi",IFERROR(VLOOKUP($D18,Támogatások!$B:$D,2,FALSE),""),IF($C18="SMP_szakmai",IFERROR(VLOOKUP($D18,Támogatások!$B:$D,3,FALSE),""),IF($C18="SMPdipl_diploma utáni szakmai",IFERROR(VLOOKUP($D18,Támogatások!$B:$D,3,FALSE),""),"")))</f>
        <v/>
      </c>
      <c r="F18" s="36"/>
      <c r="G18" s="36"/>
      <c r="H18" s="21">
        <f>IFERROR(IF((LEFT($C18:$C301,2)="SM")*($F18:$F446&gt;DATE("2015","05","31"))*($G18:$G446&lt;DATE("2019","09","30")),((YEAR($G18)-YEAR($F18))*360+(MONTH($G18)-MONTH($F18))*30+(IF(DAY($G18)=31,30,DAY($G18))-IF(DAY($F18)=31,30,DAY($F18)))+1),0),””)</f>
        <v>0</v>
      </c>
      <c r="I18" s="31"/>
      <c r="J18" s="19">
        <f>IFERROR($H18:$H155-$I18:I335,"")</f>
        <v>0</v>
      </c>
      <c r="K18" s="19">
        <f>IFERROR(IF(LEFT($C18:C816,2)="SM",ROUNDDOWN($J18:J816/30,0),0),"")</f>
        <v>0</v>
      </c>
      <c r="L18" s="19">
        <f t="shared" si="1"/>
        <v>0</v>
      </c>
      <c r="M18" s="31"/>
      <c r="N18" s="23">
        <f t="shared" si="2"/>
        <v>0</v>
      </c>
      <c r="O18" s="23">
        <f t="shared" si="3"/>
        <v>0</v>
      </c>
      <c r="P18" s="23">
        <f t="shared" si="4"/>
        <v>0</v>
      </c>
      <c r="Q18" s="23">
        <f t="shared" si="5"/>
        <v>0</v>
      </c>
    </row>
    <row r="19" spans="1:17" ht="15.75" x14ac:dyDescent="0.25">
      <c r="A19" s="31"/>
      <c r="B19" s="31"/>
      <c r="C19" s="32"/>
      <c r="D19" s="31"/>
      <c r="E19" s="20" t="str">
        <f>IF(C19="SMS_tanulmányi",IFERROR(VLOOKUP($D19,Támogatások!$B:$D,2,FALSE),""),IF($C19="SMP_szakmai",IFERROR(VLOOKUP($D19,Támogatások!$B:$D,3,FALSE),""),IF($C19="SMPdipl_diploma utáni szakmai",IFERROR(VLOOKUP($D19,Támogatások!$B:$D,3,FALSE),""),"")))</f>
        <v/>
      </c>
      <c r="F19" s="36"/>
      <c r="G19" s="36"/>
      <c r="H19" s="21">
        <f>IFERROR(IF((LEFT($C19:$C302,2)="SM")*($F19:$F447&gt;DATE("2015","05","31"))*($G19:$G447&lt;DATE("2019","09","30")),((YEAR($G19)-YEAR($F19))*360+(MONTH($G19)-MONTH($F19))*30+(IF(DAY($G19)=31,30,DAY($G19))-IF(DAY($F19)=31,30,DAY($F19)))+1),0),””)</f>
        <v>0</v>
      </c>
      <c r="I19" s="31"/>
      <c r="J19" s="19">
        <f>IFERROR($H19:$H156-$I19:I336,"")</f>
        <v>0</v>
      </c>
      <c r="K19" s="19">
        <f>IFERROR(IF(LEFT($C19:C817,2)="SM",ROUNDDOWN($J19:J817/30,0),0),"")</f>
        <v>0</v>
      </c>
      <c r="L19" s="19">
        <f t="shared" si="1"/>
        <v>0</v>
      </c>
      <c r="M19" s="31"/>
      <c r="N19" s="23">
        <f t="shared" si="2"/>
        <v>0</v>
      </c>
      <c r="O19" s="23">
        <f t="shared" si="3"/>
        <v>0</v>
      </c>
      <c r="P19" s="23">
        <f t="shared" si="4"/>
        <v>0</v>
      </c>
      <c r="Q19" s="23">
        <f t="shared" si="5"/>
        <v>0</v>
      </c>
    </row>
    <row r="20" spans="1:17" ht="15.75" x14ac:dyDescent="0.25">
      <c r="A20" s="31"/>
      <c r="B20" s="31"/>
      <c r="C20" s="32"/>
      <c r="D20" s="31"/>
      <c r="E20" s="20" t="str">
        <f>IF(C20="SMS_tanulmányi",IFERROR(VLOOKUP($D20,Támogatások!$B:$D,2,FALSE),""),IF($C20="SMP_szakmai",IFERROR(VLOOKUP($D20,Támogatások!$B:$D,3,FALSE),""),IF($C20="SMPdipl_diploma utáni szakmai",IFERROR(VLOOKUP($D20,Támogatások!$B:$D,3,FALSE),""),"")))</f>
        <v/>
      </c>
      <c r="F20" s="36"/>
      <c r="G20" s="36"/>
      <c r="H20" s="21">
        <f>IFERROR(IF((LEFT($C20:$C303,2)="SM")*($F20:$F448&gt;DATE("2015","05","31"))*($G20:$G448&lt;DATE("2019","09","30")),((YEAR($G20)-YEAR($F20))*360+(MONTH($G20)-MONTH($F20))*30+(IF(DAY($G20)=31,30,DAY($G20))-IF(DAY($F20)=31,30,DAY($F20)))+1),0),””)</f>
        <v>0</v>
      </c>
      <c r="I20" s="31"/>
      <c r="J20" s="19">
        <f>IFERROR($H20:$H157-$I20:I337,"")</f>
        <v>0</v>
      </c>
      <c r="K20" s="19">
        <f>IFERROR(IF(LEFT($C20:C818,2)="SM",ROUNDDOWN($J20:J818/30,0),0),"")</f>
        <v>0</v>
      </c>
      <c r="L20" s="19">
        <f t="shared" si="1"/>
        <v>0</v>
      </c>
      <c r="M20" s="31"/>
      <c r="N20" s="23">
        <f t="shared" si="2"/>
        <v>0</v>
      </c>
      <c r="O20" s="23">
        <f t="shared" si="3"/>
        <v>0</v>
      </c>
      <c r="P20" s="23">
        <f t="shared" si="4"/>
        <v>0</v>
      </c>
      <c r="Q20" s="23">
        <f t="shared" si="5"/>
        <v>0</v>
      </c>
    </row>
    <row r="21" spans="1:17" ht="15.75" x14ac:dyDescent="0.25">
      <c r="A21" s="31"/>
      <c r="B21" s="31"/>
      <c r="C21" s="32"/>
      <c r="D21" s="31"/>
      <c r="E21" s="20" t="str">
        <f>IF(C21="SMS_tanulmányi",IFERROR(VLOOKUP($D21,Támogatások!$B:$D,2,FALSE),""),IF($C21="SMP_szakmai",IFERROR(VLOOKUP($D21,Támogatások!$B:$D,3,FALSE),""),IF($C21="SMPdipl_diploma utáni szakmai",IFERROR(VLOOKUP($D21,Támogatások!$B:$D,3,FALSE),""),"")))</f>
        <v/>
      </c>
      <c r="F21" s="36"/>
      <c r="G21" s="36"/>
      <c r="H21" s="21">
        <f>IFERROR(IF((LEFT($C21:$C304,2)="SM")*($F21:$F449&gt;DATE("2015","05","31"))*($G21:$G449&lt;DATE("2019","09","30")),((YEAR($G21)-YEAR($F21))*360+(MONTH($G21)-MONTH($F21))*30+(IF(DAY($G21)=31,30,DAY($G21))-IF(DAY($F21)=31,30,DAY($F21)))+1),0),””)</f>
        <v>0</v>
      </c>
      <c r="I21" s="31"/>
      <c r="J21" s="19">
        <f>IFERROR($H21:$H158-$I21:I338,"")</f>
        <v>0</v>
      </c>
      <c r="K21" s="19">
        <f>IFERROR(IF(LEFT($C21:C819,2)="SM",ROUNDDOWN($J21:J819/30,0),0),"")</f>
        <v>0</v>
      </c>
      <c r="L21" s="19">
        <f t="shared" si="1"/>
        <v>0</v>
      </c>
      <c r="M21" s="31"/>
      <c r="N21" s="23">
        <f t="shared" si="2"/>
        <v>0</v>
      </c>
      <c r="O21" s="23">
        <f t="shared" si="3"/>
        <v>0</v>
      </c>
      <c r="P21" s="23">
        <f t="shared" si="4"/>
        <v>0</v>
      </c>
      <c r="Q21" s="23">
        <f t="shared" si="5"/>
        <v>0</v>
      </c>
    </row>
    <row r="22" spans="1:17" ht="15.75" x14ac:dyDescent="0.25">
      <c r="A22" s="31"/>
      <c r="B22" s="31"/>
      <c r="C22" s="32"/>
      <c r="D22" s="31"/>
      <c r="E22" s="20" t="str">
        <f>IF(C22="SMS_tanulmányi",IFERROR(VLOOKUP($D22,Támogatások!$B:$D,2,FALSE),""),IF($C22="SMP_szakmai",IFERROR(VLOOKUP($D22,Támogatások!$B:$D,3,FALSE),""),IF($C22="SMPdipl_diploma utáni szakmai",IFERROR(VLOOKUP($D22,Támogatások!$B:$D,3,FALSE),""),"")))</f>
        <v/>
      </c>
      <c r="F22" s="36"/>
      <c r="G22" s="36"/>
      <c r="H22" s="21">
        <f>IFERROR(IF((LEFT($C22:$C305,2)="SM")*($F22:$F450&gt;DATE("2015","05","31"))*($G22:$G450&lt;DATE("2019","09","30")),((YEAR($G22)-YEAR($F22))*360+(MONTH($G22)-MONTH($F22))*30+(IF(DAY($G22)=31,30,DAY($G22))-IF(DAY($F22)=31,30,DAY($F22)))+1),0),””)</f>
        <v>0</v>
      </c>
      <c r="I22" s="31"/>
      <c r="J22" s="19">
        <f>IFERROR($H22:$H159-$I22:I339,"")</f>
        <v>0</v>
      </c>
      <c r="K22" s="19">
        <f>IFERROR(IF(LEFT($C22:C820,2)="SM",ROUNDDOWN($J22:J820/30,0),0),"")</f>
        <v>0</v>
      </c>
      <c r="L22" s="19">
        <f t="shared" si="1"/>
        <v>0</v>
      </c>
      <c r="M22" s="31"/>
      <c r="N22" s="23">
        <f t="shared" si="2"/>
        <v>0</v>
      </c>
      <c r="O22" s="23">
        <f t="shared" si="3"/>
        <v>0</v>
      </c>
      <c r="P22" s="23">
        <f t="shared" si="4"/>
        <v>0</v>
      </c>
      <c r="Q22" s="23">
        <f t="shared" si="5"/>
        <v>0</v>
      </c>
    </row>
    <row r="23" spans="1:17" ht="15.75" x14ac:dyDescent="0.25">
      <c r="A23" s="31"/>
      <c r="B23" s="31"/>
      <c r="C23" s="32"/>
      <c r="D23" s="31"/>
      <c r="E23" s="20" t="str">
        <f>IF(C23="SMS_tanulmányi",IFERROR(VLOOKUP($D23,Támogatások!$B:$D,2,FALSE),""),IF($C23="SMP_szakmai",IFERROR(VLOOKUP($D23,Támogatások!$B:$D,3,FALSE),""),IF($C23="SMPdipl_diploma utáni szakmai",IFERROR(VLOOKUP($D23,Támogatások!$B:$D,3,FALSE),""),"")))</f>
        <v/>
      </c>
      <c r="F23" s="36"/>
      <c r="G23" s="36"/>
      <c r="H23" s="21">
        <f>IFERROR(IF((LEFT($C23:$C306,2)="SM")*($F23:$F451&gt;DATE("2015","05","31"))*($G23:$G451&lt;DATE("2019","09","30")),((YEAR($G23)-YEAR($F23))*360+(MONTH($G23)-MONTH($F23))*30+(IF(DAY($G23)=31,30,DAY($G23))-IF(DAY($F23)=31,30,DAY($F23)))+1),0),””)</f>
        <v>0</v>
      </c>
      <c r="I23" s="31"/>
      <c r="J23" s="19">
        <f>IFERROR($H23:$H160-$I23:I340,"")</f>
        <v>0</v>
      </c>
      <c r="K23" s="19">
        <f>IFERROR(IF(LEFT($C23:C821,2)="SM",ROUNDDOWN($J23:J821/30,0),0),"")</f>
        <v>0</v>
      </c>
      <c r="L23" s="19">
        <f t="shared" si="1"/>
        <v>0</v>
      </c>
      <c r="M23" s="31"/>
      <c r="N23" s="23">
        <f t="shared" si="2"/>
        <v>0</v>
      </c>
      <c r="O23" s="23">
        <f t="shared" si="3"/>
        <v>0</v>
      </c>
      <c r="P23" s="23">
        <f t="shared" si="4"/>
        <v>0</v>
      </c>
      <c r="Q23" s="23">
        <f t="shared" si="5"/>
        <v>0</v>
      </c>
    </row>
    <row r="24" spans="1:17" ht="15.75" x14ac:dyDescent="0.25">
      <c r="A24" s="31"/>
      <c r="B24" s="31"/>
      <c r="C24" s="32"/>
      <c r="D24" s="31"/>
      <c r="E24" s="20" t="str">
        <f>IF(C24="SMS_tanulmányi",IFERROR(VLOOKUP($D24,Támogatások!$B:$D,2,FALSE),""),IF($C24="SMP_szakmai",IFERROR(VLOOKUP($D24,Támogatások!$B:$D,3,FALSE),""),IF($C24="SMPdipl_diploma utáni szakmai",IFERROR(VLOOKUP($D24,Támogatások!$B:$D,3,FALSE),""),"")))</f>
        <v/>
      </c>
      <c r="F24" s="36"/>
      <c r="G24" s="36"/>
      <c r="H24" s="21">
        <f>IFERROR(IF((LEFT($C24:$C307,2)="SM")*($F24:$F452&gt;DATE("2015","05","31"))*($G24:$G452&lt;DATE("2019","09","30")),((YEAR($G24)-YEAR($F24))*360+(MONTH($G24)-MONTH($F24))*30+(IF(DAY($G24)=31,30,DAY($G24))-IF(DAY($F24)=31,30,DAY($F24)))+1),0),””)</f>
        <v>0</v>
      </c>
      <c r="I24" s="31"/>
      <c r="J24" s="19">
        <f>IFERROR($H24:$H161-$I24:I341,"")</f>
        <v>0</v>
      </c>
      <c r="K24" s="19">
        <f>IFERROR(IF(LEFT($C24:C822,2)="SM",ROUNDDOWN($J24:J822/30,0),0),"")</f>
        <v>0</v>
      </c>
      <c r="L24" s="19">
        <f t="shared" si="1"/>
        <v>0</v>
      </c>
      <c r="M24" s="31"/>
      <c r="N24" s="23">
        <f t="shared" si="2"/>
        <v>0</v>
      </c>
      <c r="O24" s="23">
        <f t="shared" si="3"/>
        <v>0</v>
      </c>
      <c r="P24" s="23">
        <f t="shared" si="4"/>
        <v>0</v>
      </c>
      <c r="Q24" s="23">
        <f t="shared" si="5"/>
        <v>0</v>
      </c>
    </row>
    <row r="25" spans="1:17" ht="15.75" x14ac:dyDescent="0.25">
      <c r="A25" s="31"/>
      <c r="B25" s="31"/>
      <c r="C25" s="32"/>
      <c r="D25" s="31"/>
      <c r="E25" s="20" t="str">
        <f>IF(C25="SMS_tanulmányi",IFERROR(VLOOKUP($D25,Támogatások!$B:$D,2,FALSE),""),IF($C25="SMP_szakmai",IFERROR(VLOOKUP($D25,Támogatások!$B:$D,3,FALSE),""),IF($C25="SMPdipl_diploma utáni szakmai",IFERROR(VLOOKUP($D25,Támogatások!$B:$D,3,FALSE),""),"")))</f>
        <v/>
      </c>
      <c r="F25" s="36"/>
      <c r="G25" s="36"/>
      <c r="H25" s="21">
        <f>IFERROR(IF((LEFT($C25:$C308,2)="SM")*($F25:$F453&gt;DATE("2015","05","31"))*($G25:$G453&lt;DATE("2019","09","30")),((YEAR($G25)-YEAR($F25))*360+(MONTH($G25)-MONTH($F25))*30+(IF(DAY($G25)=31,30,DAY($G25))-IF(DAY($F25)=31,30,DAY($F25)))+1),0),””)</f>
        <v>0</v>
      </c>
      <c r="I25" s="31"/>
      <c r="J25" s="19">
        <f>IFERROR($H25:$H162-$I25:I342,"")</f>
        <v>0</v>
      </c>
      <c r="K25" s="19">
        <f>IFERROR(IF(LEFT($C25:C823,2)="SM",ROUNDDOWN($J25:J823/30,0),0),"")</f>
        <v>0</v>
      </c>
      <c r="L25" s="19">
        <f t="shared" si="1"/>
        <v>0</v>
      </c>
      <c r="M25" s="31"/>
      <c r="N25" s="23">
        <f t="shared" si="2"/>
        <v>0</v>
      </c>
      <c r="O25" s="23">
        <f t="shared" si="3"/>
        <v>0</v>
      </c>
      <c r="P25" s="23">
        <f t="shared" si="4"/>
        <v>0</v>
      </c>
      <c r="Q25" s="23">
        <f t="shared" si="5"/>
        <v>0</v>
      </c>
    </row>
    <row r="26" spans="1:17" ht="15.75" x14ac:dyDescent="0.25">
      <c r="A26" s="31"/>
      <c r="B26" s="31"/>
      <c r="C26" s="32"/>
      <c r="D26" s="31"/>
      <c r="E26" s="20" t="str">
        <f>IF(C26="SMS_tanulmányi",IFERROR(VLOOKUP($D26,Támogatások!$B:$D,2,FALSE),""),IF($C26="SMP_szakmai",IFERROR(VLOOKUP($D26,Támogatások!$B:$D,3,FALSE),""),IF($C26="SMPdipl_diploma utáni szakmai",IFERROR(VLOOKUP($D26,Támogatások!$B:$D,3,FALSE),""),"")))</f>
        <v/>
      </c>
      <c r="F26" s="36"/>
      <c r="G26" s="36"/>
      <c r="H26" s="21">
        <f>IFERROR(IF((LEFT($C26:$C309,2)="SM")*($F26:$F454&gt;DATE("2015","05","31"))*($G26:$G454&lt;DATE("2019","09","30")),((YEAR($G26)-YEAR($F26))*360+(MONTH($G26)-MONTH($F26))*30+(IF(DAY($G26)=31,30,DAY($G26))-IF(DAY($F26)=31,30,DAY($F26)))+1),0),””)</f>
        <v>0</v>
      </c>
      <c r="I26" s="31"/>
      <c r="J26" s="19">
        <f>IFERROR($H26:$H163-$I26:I343,"")</f>
        <v>0</v>
      </c>
      <c r="K26" s="19">
        <f>IFERROR(IF(LEFT($C26:C824,2)="SM",ROUNDDOWN($J26:J824/30,0),0),"")</f>
        <v>0</v>
      </c>
      <c r="L26" s="19">
        <f t="shared" si="1"/>
        <v>0</v>
      </c>
      <c r="M26" s="31"/>
      <c r="N26" s="23">
        <f t="shared" si="2"/>
        <v>0</v>
      </c>
      <c r="O26" s="23">
        <f t="shared" si="3"/>
        <v>0</v>
      </c>
      <c r="P26" s="23">
        <f t="shared" si="4"/>
        <v>0</v>
      </c>
      <c r="Q26" s="23">
        <f t="shared" si="5"/>
        <v>0</v>
      </c>
    </row>
    <row r="27" spans="1:17" ht="15.75" x14ac:dyDescent="0.25">
      <c r="A27" s="31"/>
      <c r="B27" s="31"/>
      <c r="C27" s="32"/>
      <c r="D27" s="31"/>
      <c r="E27" s="20" t="str">
        <f>IF(C27="SMS_tanulmányi",IFERROR(VLOOKUP($D27,Támogatások!$B:$D,2,FALSE),""),IF($C27="SMP_szakmai",IFERROR(VLOOKUP($D27,Támogatások!$B:$D,3,FALSE),""),IF($C27="SMPdipl_diploma utáni szakmai",IFERROR(VLOOKUP($D27,Támogatások!$B:$D,3,FALSE),""),"")))</f>
        <v/>
      </c>
      <c r="F27" s="36"/>
      <c r="G27" s="36"/>
      <c r="H27" s="21">
        <f>IFERROR(IF((LEFT($C27:$C310,2)="SM")*($F27:$F455&gt;DATE("2015","05","31"))*($G27:$G455&lt;DATE("2019","09","30")),((YEAR($G27)-YEAR($F27))*360+(MONTH($G27)-MONTH($F27))*30+(IF(DAY($G27)=31,30,DAY($G27))-IF(DAY($F27)=31,30,DAY($F27)))+1),0),””)</f>
        <v>0</v>
      </c>
      <c r="I27" s="31"/>
      <c r="J27" s="19">
        <f>IFERROR($H27:$H164-$I27:I344,"")</f>
        <v>0</v>
      </c>
      <c r="K27" s="19">
        <f>IFERROR(IF(LEFT($C27:C825,2)="SM",ROUNDDOWN($J27:J825/30,0),0),"")</f>
        <v>0</v>
      </c>
      <c r="L27" s="19">
        <f t="shared" si="1"/>
        <v>0</v>
      </c>
      <c r="M27" s="31"/>
      <c r="N27" s="23">
        <f t="shared" si="2"/>
        <v>0</v>
      </c>
      <c r="O27" s="23">
        <f t="shared" si="3"/>
        <v>0</v>
      </c>
      <c r="P27" s="23">
        <f t="shared" si="4"/>
        <v>0</v>
      </c>
      <c r="Q27" s="23">
        <f t="shared" si="5"/>
        <v>0</v>
      </c>
    </row>
    <row r="28" spans="1:17" ht="15.75" x14ac:dyDescent="0.25">
      <c r="A28" s="31"/>
      <c r="B28" s="31"/>
      <c r="C28" s="32"/>
      <c r="D28" s="31"/>
      <c r="E28" s="20" t="str">
        <f>IF(C28="SMS_tanulmányi",IFERROR(VLOOKUP($D28,Támogatások!$B:$D,2,FALSE),""),IF($C28="SMP_szakmai",IFERROR(VLOOKUP($D28,Támogatások!$B:$D,3,FALSE),""),IF($C28="SMPdipl_diploma utáni szakmai",IFERROR(VLOOKUP($D28,Támogatások!$B:$D,3,FALSE),""),"")))</f>
        <v/>
      </c>
      <c r="F28" s="36"/>
      <c r="G28" s="36"/>
      <c r="H28" s="21">
        <f>IFERROR(IF((LEFT($C28:$C311,2)="SM")*($F28:$F456&gt;DATE("2015","05","31"))*($G28:$G456&lt;DATE("2019","09","30")),((YEAR($G28)-YEAR($F28))*360+(MONTH($G28)-MONTH($F28))*30+(IF(DAY($G28)=31,30,DAY($G28))-IF(DAY($F28)=31,30,DAY($F28)))+1),0),””)</f>
        <v>0</v>
      </c>
      <c r="I28" s="31"/>
      <c r="J28" s="19">
        <f>IFERROR($H28:$H165-$I28:I345,"")</f>
        <v>0</v>
      </c>
      <c r="K28" s="19">
        <f>IFERROR(IF(LEFT($C28:C826,2)="SM",ROUNDDOWN($J28:J826/30,0),0),"")</f>
        <v>0</v>
      </c>
      <c r="L28" s="19">
        <f t="shared" si="1"/>
        <v>0</v>
      </c>
      <c r="M28" s="31"/>
      <c r="N28" s="23">
        <f t="shared" si="2"/>
        <v>0</v>
      </c>
      <c r="O28" s="23">
        <f t="shared" si="3"/>
        <v>0</v>
      </c>
      <c r="P28" s="23">
        <f t="shared" si="4"/>
        <v>0</v>
      </c>
      <c r="Q28" s="23">
        <f t="shared" si="5"/>
        <v>0</v>
      </c>
    </row>
    <row r="29" spans="1:17" ht="15.75" x14ac:dyDescent="0.25">
      <c r="A29" s="31"/>
      <c r="B29" s="31"/>
      <c r="C29" s="32"/>
      <c r="D29" s="31"/>
      <c r="E29" s="20" t="str">
        <f>IF(C29="SMS_tanulmányi",IFERROR(VLOOKUP($D29,Támogatások!$B:$D,2,FALSE),""),IF($C29="SMP_szakmai",IFERROR(VLOOKUP($D29,Támogatások!$B:$D,3,FALSE),""),IF($C29="SMPdipl_diploma utáni szakmai",IFERROR(VLOOKUP($D29,Támogatások!$B:$D,3,FALSE),""),"")))</f>
        <v/>
      </c>
      <c r="F29" s="36"/>
      <c r="G29" s="36"/>
      <c r="H29" s="21">
        <f>IFERROR(IF((LEFT($C29:$C312,2)="SM")*($F29:$F457&gt;DATE("2015","05","31"))*($G29:$G457&lt;DATE("2019","09","30")),((YEAR($G29)-YEAR($F29))*360+(MONTH($G29)-MONTH($F29))*30+(IF(DAY($G29)=31,30,DAY($G29))-IF(DAY($F29)=31,30,DAY($F29)))+1),0),””)</f>
        <v>0</v>
      </c>
      <c r="I29" s="31"/>
      <c r="J29" s="19">
        <f>IFERROR($H29:$H166-$I29:I346,"")</f>
        <v>0</v>
      </c>
      <c r="K29" s="19">
        <f>IFERROR(IF(LEFT($C29:C827,2)="SM",ROUNDDOWN($J29:J827/30,0),0),"")</f>
        <v>0</v>
      </c>
      <c r="L29" s="19">
        <f t="shared" si="1"/>
        <v>0</v>
      </c>
      <c r="M29" s="31"/>
      <c r="N29" s="23">
        <f t="shared" si="2"/>
        <v>0</v>
      </c>
      <c r="O29" s="23">
        <f t="shared" si="3"/>
        <v>0</v>
      </c>
      <c r="P29" s="23">
        <f t="shared" si="4"/>
        <v>0</v>
      </c>
      <c r="Q29" s="23">
        <f t="shared" si="5"/>
        <v>0</v>
      </c>
    </row>
    <row r="30" spans="1:17" ht="15.75" x14ac:dyDescent="0.25">
      <c r="A30" s="31"/>
      <c r="B30" s="31"/>
      <c r="C30" s="32"/>
      <c r="D30" s="31"/>
      <c r="E30" s="20" t="str">
        <f>IF(C30="SMS_tanulmányi",IFERROR(VLOOKUP($D30,Támogatások!$B:$D,2,FALSE),""),IF($C30="SMP_szakmai",IFERROR(VLOOKUP($D30,Támogatások!$B:$D,3,FALSE),""),IF($C30="SMPdipl_diploma utáni szakmai",IFERROR(VLOOKUP($D30,Támogatások!$B:$D,3,FALSE),""),"")))</f>
        <v/>
      </c>
      <c r="F30" s="36"/>
      <c r="G30" s="36"/>
      <c r="H30" s="21">
        <f>IFERROR(IF((LEFT($C30:$C313,2)="SM")*($F30:$F458&gt;DATE("2015","05","31"))*($G30:$G458&lt;DATE("2019","09","30")),((YEAR($G30)-YEAR($F30))*360+(MONTH($G30)-MONTH($F30))*30+(IF(DAY($G30)=31,30,DAY($G30))-IF(DAY($F30)=31,30,DAY($F30)))+1),0),””)</f>
        <v>0</v>
      </c>
      <c r="I30" s="31"/>
      <c r="J30" s="19">
        <f>IFERROR($H30:$H167-$I30:I347,"")</f>
        <v>0</v>
      </c>
      <c r="K30" s="19">
        <f>IFERROR(IF(LEFT($C30:C828,2)="SM",ROUNDDOWN($J30:J828/30,0),0),"")</f>
        <v>0</v>
      </c>
      <c r="L30" s="19">
        <f t="shared" si="1"/>
        <v>0</v>
      </c>
      <c r="M30" s="31"/>
      <c r="N30" s="23">
        <f t="shared" si="2"/>
        <v>0</v>
      </c>
      <c r="O30" s="23">
        <f t="shared" si="3"/>
        <v>0</v>
      </c>
      <c r="P30" s="23">
        <f t="shared" si="4"/>
        <v>0</v>
      </c>
      <c r="Q30" s="23">
        <f t="shared" si="5"/>
        <v>0</v>
      </c>
    </row>
    <row r="31" spans="1:17" ht="15.75" x14ac:dyDescent="0.25">
      <c r="A31" s="31"/>
      <c r="B31" s="31"/>
      <c r="C31" s="32"/>
      <c r="D31" s="31"/>
      <c r="E31" s="20" t="str">
        <f>IF(C31="SMS_tanulmányi",IFERROR(VLOOKUP($D31,Támogatások!$B:$D,2,FALSE),""),IF($C31="SMP_szakmai",IFERROR(VLOOKUP($D31,Támogatások!$B:$D,3,FALSE),""),IF($C31="SMPdipl_diploma utáni szakmai",IFERROR(VLOOKUP($D31,Támogatások!$B:$D,3,FALSE),""),"")))</f>
        <v/>
      </c>
      <c r="F31" s="36"/>
      <c r="G31" s="36"/>
      <c r="H31" s="21">
        <f>IFERROR(IF((LEFT($C31:$C314,2)="SM")*($F31:$F459&gt;DATE("2015","05","31"))*($G31:$G459&lt;DATE("2019","09","30")),((YEAR($G31)-YEAR($F31))*360+(MONTH($G31)-MONTH($F31))*30+(IF(DAY($G31)=31,30,DAY($G31))-IF(DAY($F31)=31,30,DAY($F31)))+1),0),””)</f>
        <v>0</v>
      </c>
      <c r="I31" s="31"/>
      <c r="J31" s="19">
        <f>IFERROR($H31:$H168-$I31:I348,"")</f>
        <v>0</v>
      </c>
      <c r="K31" s="19">
        <f>IFERROR(IF(LEFT($C31:C829,2)="SM",ROUNDDOWN($J31:J829/30,0),0),"")</f>
        <v>0</v>
      </c>
      <c r="L31" s="19">
        <f t="shared" si="1"/>
        <v>0</v>
      </c>
      <c r="M31" s="31"/>
      <c r="N31" s="23">
        <f t="shared" si="2"/>
        <v>0</v>
      </c>
      <c r="O31" s="23">
        <f t="shared" si="3"/>
        <v>0</v>
      </c>
      <c r="P31" s="23">
        <f t="shared" si="4"/>
        <v>0</v>
      </c>
      <c r="Q31" s="23">
        <f t="shared" si="5"/>
        <v>0</v>
      </c>
    </row>
    <row r="32" spans="1:17" ht="15.75" x14ac:dyDescent="0.25">
      <c r="A32" s="31"/>
      <c r="B32" s="31"/>
      <c r="C32" s="32"/>
      <c r="D32" s="31"/>
      <c r="E32" s="20" t="str">
        <f>IF(C32="SMS_tanulmányi",IFERROR(VLOOKUP($D32,Támogatások!$B:$D,2,FALSE),""),IF($C32="SMP_szakmai",IFERROR(VLOOKUP($D32,Támogatások!$B:$D,3,FALSE),""),IF($C32="SMPdipl_diploma utáni szakmai",IFERROR(VLOOKUP($D32,Támogatások!$B:$D,3,FALSE),""),"")))</f>
        <v/>
      </c>
      <c r="F32" s="36"/>
      <c r="G32" s="36"/>
      <c r="H32" s="21">
        <f>IFERROR(IF((LEFT($C32:$C315,2)="SM")*($F32:$F460&gt;DATE("2015","05","31"))*($G32:$G460&lt;DATE("2019","09","30")),((YEAR($G32)-YEAR($F32))*360+(MONTH($G32)-MONTH($F32))*30+(IF(DAY($G32)=31,30,DAY($G32))-IF(DAY($F32)=31,30,DAY($F32)))+1),0),””)</f>
        <v>0</v>
      </c>
      <c r="I32" s="31"/>
      <c r="J32" s="19">
        <f>IFERROR($H32:$H169-$I32:I349,"")</f>
        <v>0</v>
      </c>
      <c r="K32" s="19">
        <f>IFERROR(IF(LEFT($C32:C830,2)="SM",ROUNDDOWN($J32:J830/30,0),0),"")</f>
        <v>0</v>
      </c>
      <c r="L32" s="19">
        <f t="shared" si="1"/>
        <v>0</v>
      </c>
      <c r="M32" s="31"/>
      <c r="N32" s="23">
        <f t="shared" si="2"/>
        <v>0</v>
      </c>
      <c r="O32" s="23">
        <f t="shared" si="3"/>
        <v>0</v>
      </c>
      <c r="P32" s="23">
        <f t="shared" si="4"/>
        <v>0</v>
      </c>
      <c r="Q32" s="23">
        <f t="shared" si="5"/>
        <v>0</v>
      </c>
    </row>
    <row r="33" spans="1:17" ht="15.75" x14ac:dyDescent="0.25">
      <c r="A33" s="31"/>
      <c r="B33" s="31"/>
      <c r="C33" s="32"/>
      <c r="D33" s="31"/>
      <c r="E33" s="20" t="str">
        <f>IF(C33="SMS_tanulmányi",IFERROR(VLOOKUP($D33,Támogatások!$B:$D,2,FALSE),""),IF($C33="SMP_szakmai",IFERROR(VLOOKUP($D33,Támogatások!$B:$D,3,FALSE),""),IF($C33="SMPdipl_diploma utáni szakmai",IFERROR(VLOOKUP($D33,Támogatások!$B:$D,3,FALSE),""),"")))</f>
        <v/>
      </c>
      <c r="F33" s="36"/>
      <c r="G33" s="36"/>
      <c r="H33" s="21">
        <f>IFERROR(IF((LEFT($C33:$C316,2)="SM")*($F33:$F461&gt;DATE("2015","05","31"))*($G33:$G461&lt;DATE("2019","09","30")),((YEAR($G33)-YEAR($F33))*360+(MONTH($G33)-MONTH($F33))*30+(IF(DAY($G33)=31,30,DAY($G33))-IF(DAY($F33)=31,30,DAY($F33)))+1),0),””)</f>
        <v>0</v>
      </c>
      <c r="I33" s="31"/>
      <c r="J33" s="19">
        <f>IFERROR($H33:$H170-$I33:I350,"")</f>
        <v>0</v>
      </c>
      <c r="K33" s="19">
        <f>IFERROR(IF(LEFT($C33:C831,2)="SM",ROUNDDOWN($J33:J831/30,0),0),"")</f>
        <v>0</v>
      </c>
      <c r="L33" s="19">
        <f t="shared" si="1"/>
        <v>0</v>
      </c>
      <c r="M33" s="31"/>
      <c r="N33" s="23">
        <f t="shared" si="2"/>
        <v>0</v>
      </c>
      <c r="O33" s="23">
        <f t="shared" si="3"/>
        <v>0</v>
      </c>
      <c r="P33" s="23">
        <f t="shared" si="4"/>
        <v>0</v>
      </c>
      <c r="Q33" s="23">
        <f t="shared" si="5"/>
        <v>0</v>
      </c>
    </row>
    <row r="34" spans="1:17" ht="15.75" x14ac:dyDescent="0.25">
      <c r="A34" s="31"/>
      <c r="B34" s="31"/>
      <c r="C34" s="32"/>
      <c r="D34" s="31"/>
      <c r="E34" s="20" t="str">
        <f>IF(C34="SMS_tanulmányi",IFERROR(VLOOKUP($D34,Támogatások!$B:$D,2,FALSE),""),IF($C34="SMP_szakmai",IFERROR(VLOOKUP($D34,Támogatások!$B:$D,3,FALSE),""),IF($C34="SMPdipl_diploma utáni szakmai",IFERROR(VLOOKUP($D34,Támogatások!$B:$D,3,FALSE),""),"")))</f>
        <v/>
      </c>
      <c r="F34" s="36"/>
      <c r="G34" s="36"/>
      <c r="H34" s="21">
        <f>IFERROR(IF((LEFT($C34:$C317,2)="SM")*($F34:$F462&gt;DATE("2015","05","31"))*($G34:$G462&lt;DATE("2019","09","30")),((YEAR($G34)-YEAR($F34))*360+(MONTH($G34)-MONTH($F34))*30+(IF(DAY($G34)=31,30,DAY($G34))-IF(DAY($F34)=31,30,DAY($F34)))+1),0),””)</f>
        <v>0</v>
      </c>
      <c r="I34" s="31"/>
      <c r="J34" s="19">
        <f>IFERROR($H34:$H171-$I34:I351,"")</f>
        <v>0</v>
      </c>
      <c r="K34" s="19">
        <f>IFERROR(IF(LEFT($C34:C832,2)="SM",ROUNDDOWN($J34:J832/30,0),0),"")</f>
        <v>0</v>
      </c>
      <c r="L34" s="19">
        <f t="shared" si="1"/>
        <v>0</v>
      </c>
      <c r="M34" s="31"/>
      <c r="N34" s="23">
        <f t="shared" si="2"/>
        <v>0</v>
      </c>
      <c r="O34" s="23">
        <f t="shared" si="3"/>
        <v>0</v>
      </c>
      <c r="P34" s="23">
        <f t="shared" si="4"/>
        <v>0</v>
      </c>
      <c r="Q34" s="23">
        <f t="shared" si="5"/>
        <v>0</v>
      </c>
    </row>
    <row r="35" spans="1:17" ht="15.75" x14ac:dyDescent="0.25">
      <c r="A35" s="31"/>
      <c r="B35" s="31"/>
      <c r="C35" s="32"/>
      <c r="D35" s="31"/>
      <c r="E35" s="20" t="str">
        <f>IF(C35="SMS_tanulmányi",IFERROR(VLOOKUP($D35,Támogatások!$B:$D,2,FALSE),""),IF($C35="SMP_szakmai",IFERROR(VLOOKUP($D35,Támogatások!$B:$D,3,FALSE),""),IF($C35="SMPdipl_diploma utáni szakmai",IFERROR(VLOOKUP($D35,Támogatások!$B:$D,3,FALSE),""),"")))</f>
        <v/>
      </c>
      <c r="F35" s="36"/>
      <c r="G35" s="36"/>
      <c r="H35" s="21">
        <f>IFERROR(IF((LEFT($C35:$C318,2)="SM")*($F35:$F463&gt;DATE("2015","05","31"))*($G35:$G463&lt;DATE("2019","09","30")),((YEAR($G35)-YEAR($F35))*360+(MONTH($G35)-MONTH($F35))*30+(IF(DAY($G35)=31,30,DAY($G35))-IF(DAY($F35)=31,30,DAY($F35)))+1),0),””)</f>
        <v>0</v>
      </c>
      <c r="I35" s="31"/>
      <c r="J35" s="19">
        <f>IFERROR($H35:$H172-$I35:I352,"")</f>
        <v>0</v>
      </c>
      <c r="K35" s="19">
        <f>IFERROR(IF(LEFT($C35:C833,2)="SM",ROUNDDOWN($J35:J833/30,0),0),"")</f>
        <v>0</v>
      </c>
      <c r="L35" s="19">
        <f t="shared" si="1"/>
        <v>0</v>
      </c>
      <c r="M35" s="31"/>
      <c r="N35" s="23">
        <f t="shared" si="2"/>
        <v>0</v>
      </c>
      <c r="O35" s="23">
        <f t="shared" si="3"/>
        <v>0</v>
      </c>
      <c r="P35" s="23">
        <f t="shared" si="4"/>
        <v>0</v>
      </c>
      <c r="Q35" s="23">
        <f t="shared" si="5"/>
        <v>0</v>
      </c>
    </row>
    <row r="36" spans="1:17" ht="15.75" x14ac:dyDescent="0.25">
      <c r="A36" s="31"/>
      <c r="B36" s="31"/>
      <c r="C36" s="32"/>
      <c r="D36" s="31"/>
      <c r="E36" s="20" t="str">
        <f>IF(C36="SMS_tanulmányi",IFERROR(VLOOKUP($D36,Támogatások!$B:$D,2,FALSE),""),IF($C36="SMP_szakmai",IFERROR(VLOOKUP($D36,Támogatások!$B:$D,3,FALSE),""),IF($C36="SMPdipl_diploma utáni szakmai",IFERROR(VLOOKUP($D36,Támogatások!$B:$D,3,FALSE),""),"")))</f>
        <v/>
      </c>
      <c r="F36" s="36"/>
      <c r="G36" s="36"/>
      <c r="H36" s="21">
        <f>IFERROR(IF((LEFT($C36:$C319,2)="SM")*($F36:$F464&gt;DATE("2015","05","31"))*($G36:$G464&lt;DATE("2019","09","30")),((YEAR($G36)-YEAR($F36))*360+(MONTH($G36)-MONTH($F36))*30+(IF(DAY($G36)=31,30,DAY($G36))-IF(DAY($F36)=31,30,DAY($F36)))+1),0),””)</f>
        <v>0</v>
      </c>
      <c r="I36" s="31"/>
      <c r="J36" s="19">
        <f>IFERROR($H36:$H173-$I36:I353,"")</f>
        <v>0</v>
      </c>
      <c r="K36" s="19">
        <f>IFERROR(IF(LEFT($C36:C834,2)="SM",ROUNDDOWN($J36:J834/30,0),0),"")</f>
        <v>0</v>
      </c>
      <c r="L36" s="19">
        <f t="shared" si="1"/>
        <v>0</v>
      </c>
      <c r="M36" s="31"/>
      <c r="N36" s="23">
        <f t="shared" si="2"/>
        <v>0</v>
      </c>
      <c r="O36" s="23">
        <f t="shared" si="3"/>
        <v>0</v>
      </c>
      <c r="P36" s="23">
        <f t="shared" si="4"/>
        <v>0</v>
      </c>
      <c r="Q36" s="23">
        <f t="shared" si="5"/>
        <v>0</v>
      </c>
    </row>
    <row r="37" spans="1:17" ht="15.75" x14ac:dyDescent="0.25">
      <c r="A37" s="31"/>
      <c r="B37" s="31"/>
      <c r="C37" s="32"/>
      <c r="D37" s="31"/>
      <c r="E37" s="20" t="str">
        <f>IF(C37="SMS_tanulmányi",IFERROR(VLOOKUP($D37,Támogatások!$B:$D,2,FALSE),""),IF($C37="SMP_szakmai",IFERROR(VLOOKUP($D37,Támogatások!$B:$D,3,FALSE),""),IF($C37="SMPdipl_diploma utáni szakmai",IFERROR(VLOOKUP($D37,Támogatások!$B:$D,3,FALSE),""),"")))</f>
        <v/>
      </c>
      <c r="F37" s="36"/>
      <c r="G37" s="36"/>
      <c r="H37" s="21">
        <f>IFERROR(IF((LEFT($C37:$C320,2)="SM")*($F37:$F465&gt;DATE("2015","05","31"))*($G37:$G465&lt;DATE("2019","09","30")),((YEAR($G37)-YEAR($F37))*360+(MONTH($G37)-MONTH($F37))*30+(IF(DAY($G37)=31,30,DAY($G37))-IF(DAY($F37)=31,30,DAY($F37)))+1),0),””)</f>
        <v>0</v>
      </c>
      <c r="I37" s="31"/>
      <c r="J37" s="19">
        <f>IFERROR($H37:$H174-$I37:I354,"")</f>
        <v>0</v>
      </c>
      <c r="K37" s="19">
        <f>IFERROR(IF(LEFT($C37:C835,2)="SM",ROUNDDOWN($J37:J835/30,0),0),"")</f>
        <v>0</v>
      </c>
      <c r="L37" s="19">
        <f t="shared" si="1"/>
        <v>0</v>
      </c>
      <c r="M37" s="31"/>
      <c r="N37" s="23">
        <f t="shared" si="2"/>
        <v>0</v>
      </c>
      <c r="O37" s="23">
        <f t="shared" si="3"/>
        <v>0</v>
      </c>
      <c r="P37" s="23">
        <f t="shared" si="4"/>
        <v>0</v>
      </c>
      <c r="Q37" s="23">
        <f t="shared" si="5"/>
        <v>0</v>
      </c>
    </row>
    <row r="38" spans="1:17" ht="15.75" x14ac:dyDescent="0.25">
      <c r="A38" s="31"/>
      <c r="B38" s="31"/>
      <c r="C38" s="32"/>
      <c r="D38" s="31"/>
      <c r="E38" s="20" t="str">
        <f>IF(C38="SMS_tanulmányi",IFERROR(VLOOKUP($D38,Támogatások!$B:$D,2,FALSE),""),IF($C38="SMP_szakmai",IFERROR(VLOOKUP($D38,Támogatások!$B:$D,3,FALSE),""),IF($C38="SMPdipl_diploma utáni szakmai",IFERROR(VLOOKUP($D38,Támogatások!$B:$D,3,FALSE),""),"")))</f>
        <v/>
      </c>
      <c r="F38" s="36"/>
      <c r="G38" s="36"/>
      <c r="H38" s="21">
        <f>IFERROR(IF((LEFT($C38:$C321,2)="SM")*($F38:$F466&gt;DATE("2015","05","31"))*($G38:$G466&lt;DATE("2019","09","30")),((YEAR($G38)-YEAR($F38))*360+(MONTH($G38)-MONTH($F38))*30+(IF(DAY($G38)=31,30,DAY($G38))-IF(DAY($F38)=31,30,DAY($F38)))+1),0),””)</f>
        <v>0</v>
      </c>
      <c r="I38" s="31"/>
      <c r="J38" s="19">
        <f>IFERROR($H38:$H175-$I38:I355,"")</f>
        <v>0</v>
      </c>
      <c r="K38" s="19">
        <f>IFERROR(IF(LEFT($C38:C836,2)="SM",ROUNDDOWN($J38:J836/30,0),0),"")</f>
        <v>0</v>
      </c>
      <c r="L38" s="19">
        <f t="shared" si="1"/>
        <v>0</v>
      </c>
      <c r="M38" s="31"/>
      <c r="N38" s="23">
        <f t="shared" si="2"/>
        <v>0</v>
      </c>
      <c r="O38" s="23">
        <f t="shared" si="3"/>
        <v>0</v>
      </c>
      <c r="P38" s="23">
        <f t="shared" si="4"/>
        <v>0</v>
      </c>
      <c r="Q38" s="23">
        <f t="shared" si="5"/>
        <v>0</v>
      </c>
    </row>
    <row r="39" spans="1:17" ht="15.75" x14ac:dyDescent="0.25">
      <c r="A39" s="31"/>
      <c r="B39" s="31"/>
      <c r="C39" s="32"/>
      <c r="D39" s="31"/>
      <c r="E39" s="20" t="str">
        <f>IF(C39="SMS_tanulmányi",IFERROR(VLOOKUP($D39,Támogatások!$B:$D,2,FALSE),""),IF($C39="SMP_szakmai",IFERROR(VLOOKUP($D39,Támogatások!$B:$D,3,FALSE),""),IF($C39="SMPdipl_diploma utáni szakmai",IFERROR(VLOOKUP($D39,Támogatások!$B:$D,3,FALSE),""),"")))</f>
        <v/>
      </c>
      <c r="F39" s="36"/>
      <c r="G39" s="36"/>
      <c r="H39" s="21">
        <f>IFERROR(IF((LEFT($C39:$C322,2)="SM")*($F39:$F467&gt;DATE("2015","05","31"))*($G39:$G467&lt;DATE("2019","09","30")),((YEAR($G39)-YEAR($F39))*360+(MONTH($G39)-MONTH($F39))*30+(IF(DAY($G39)=31,30,DAY($G39))-IF(DAY($F39)=31,30,DAY($F39)))+1),0),””)</f>
        <v>0</v>
      </c>
      <c r="I39" s="31"/>
      <c r="J39" s="19">
        <f>IFERROR($H39:$H176-$I39:I356,"")</f>
        <v>0</v>
      </c>
      <c r="K39" s="19">
        <f>IFERROR(IF(LEFT($C39:C837,2)="SM",ROUNDDOWN($J39:J837/30,0),0),"")</f>
        <v>0</v>
      </c>
      <c r="L39" s="19">
        <f t="shared" si="1"/>
        <v>0</v>
      </c>
      <c r="M39" s="31"/>
      <c r="N39" s="23">
        <f t="shared" si="2"/>
        <v>0</v>
      </c>
      <c r="O39" s="23">
        <f t="shared" si="3"/>
        <v>0</v>
      </c>
      <c r="P39" s="23">
        <f t="shared" si="4"/>
        <v>0</v>
      </c>
      <c r="Q39" s="23">
        <f t="shared" si="5"/>
        <v>0</v>
      </c>
    </row>
    <row r="40" spans="1:17" ht="15.75" x14ac:dyDescent="0.25">
      <c r="A40" s="31"/>
      <c r="B40" s="31"/>
      <c r="C40" s="32"/>
      <c r="D40" s="31"/>
      <c r="E40" s="20" t="str">
        <f>IF(C40="SMS_tanulmányi",IFERROR(VLOOKUP($D40,Támogatások!$B:$D,2,FALSE),""),IF($C40="SMP_szakmai",IFERROR(VLOOKUP($D40,Támogatások!$B:$D,3,FALSE),""),IF($C40="SMPdipl_diploma utáni szakmai",IFERROR(VLOOKUP($D40,Támogatások!$B:$D,3,FALSE),""),"")))</f>
        <v/>
      </c>
      <c r="F40" s="36"/>
      <c r="G40" s="36"/>
      <c r="H40" s="21">
        <f>IFERROR(IF((LEFT($C40:$C323,2)="SM")*($F40:$F468&gt;DATE("2015","05","31"))*($G40:$G468&lt;DATE("2019","09","30")),((YEAR($G40)-YEAR($F40))*360+(MONTH($G40)-MONTH($F40))*30+(IF(DAY($G40)=31,30,DAY($G40))-IF(DAY($F40)=31,30,DAY($F40)))+1),0),””)</f>
        <v>0</v>
      </c>
      <c r="I40" s="31"/>
      <c r="J40" s="19">
        <f>IFERROR($H40:$H177-$I40:I357,"")</f>
        <v>0</v>
      </c>
      <c r="K40" s="19">
        <f>IFERROR(IF(LEFT($C40:C838,2)="SM",ROUNDDOWN($J40:J838/30,0),0),"")</f>
        <v>0</v>
      </c>
      <c r="L40" s="19">
        <f t="shared" si="1"/>
        <v>0</v>
      </c>
      <c r="M40" s="31"/>
      <c r="N40" s="23">
        <f t="shared" si="2"/>
        <v>0</v>
      </c>
      <c r="O40" s="23">
        <f t="shared" si="3"/>
        <v>0</v>
      </c>
      <c r="P40" s="23">
        <f t="shared" si="4"/>
        <v>0</v>
      </c>
      <c r="Q40" s="23">
        <f t="shared" si="5"/>
        <v>0</v>
      </c>
    </row>
    <row r="41" spans="1:17" ht="15.75" x14ac:dyDescent="0.25">
      <c r="A41" s="31"/>
      <c r="B41" s="31"/>
      <c r="C41" s="32"/>
      <c r="D41" s="31"/>
      <c r="E41" s="20" t="str">
        <f>IF(C41="SMS_tanulmányi",IFERROR(VLOOKUP($D41,Támogatások!$B:$D,2,FALSE),""),IF($C41="SMP_szakmai",IFERROR(VLOOKUP($D41,Támogatások!$B:$D,3,FALSE),""),IF($C41="SMPdipl_diploma utáni szakmai",IFERROR(VLOOKUP($D41,Támogatások!$B:$D,3,FALSE),""),"")))</f>
        <v/>
      </c>
      <c r="F41" s="36"/>
      <c r="G41" s="36"/>
      <c r="H41" s="21">
        <f>IFERROR(IF((LEFT($C41:$C324,2)="SM")*($F41:$F469&gt;DATE("2015","05","31"))*($G41:$G469&lt;DATE("2019","09","30")),((YEAR($G41)-YEAR($F41))*360+(MONTH($G41)-MONTH($F41))*30+(IF(DAY($G41)=31,30,DAY($G41))-IF(DAY($F41)=31,30,DAY($F41)))+1),0),””)</f>
        <v>0</v>
      </c>
      <c r="I41" s="31"/>
      <c r="J41" s="19">
        <f>IFERROR($H41:$H178-$I41:I358,"")</f>
        <v>0</v>
      </c>
      <c r="K41" s="19">
        <f>IFERROR(IF(LEFT($C41:C839,2)="SM",ROUNDDOWN($J41:J839/30,0),0),"")</f>
        <v>0</v>
      </c>
      <c r="L41" s="19">
        <f t="shared" si="1"/>
        <v>0</v>
      </c>
      <c r="M41" s="31"/>
      <c r="N41" s="23">
        <f t="shared" si="2"/>
        <v>0</v>
      </c>
      <c r="O41" s="23">
        <f t="shared" si="3"/>
        <v>0</v>
      </c>
      <c r="P41" s="23">
        <f t="shared" si="4"/>
        <v>0</v>
      </c>
      <c r="Q41" s="23">
        <f t="shared" si="5"/>
        <v>0</v>
      </c>
    </row>
    <row r="42" spans="1:17" ht="15.75" x14ac:dyDescent="0.25">
      <c r="A42" s="31"/>
      <c r="B42" s="31"/>
      <c r="C42" s="32"/>
      <c r="D42" s="31"/>
      <c r="E42" s="20" t="str">
        <f>IF(C42="SMS_tanulmányi",IFERROR(VLOOKUP($D42,Támogatások!$B:$D,2,FALSE),""),IF($C42="SMP_szakmai",IFERROR(VLOOKUP($D42,Támogatások!$B:$D,3,FALSE),""),IF($C42="SMPdipl_diploma utáni szakmai",IFERROR(VLOOKUP($D42,Támogatások!$B:$D,3,FALSE),""),"")))</f>
        <v/>
      </c>
      <c r="F42" s="36"/>
      <c r="G42" s="36"/>
      <c r="H42" s="21">
        <f>IFERROR(IF((LEFT($C42:$C325,2)="SM")*($F42:$F470&gt;DATE("2015","05","31"))*($G42:$G470&lt;DATE("2019","09","30")),((YEAR($G42)-YEAR($F42))*360+(MONTH($G42)-MONTH($F42))*30+(IF(DAY($G42)=31,30,DAY($G42))-IF(DAY($F42)=31,30,DAY($F42)))+1),0),””)</f>
        <v>0</v>
      </c>
      <c r="I42" s="31"/>
      <c r="J42" s="19">
        <f>IFERROR($H42:$H179-$I42:I359,"")</f>
        <v>0</v>
      </c>
      <c r="K42" s="19">
        <f>IFERROR(IF(LEFT($C42:C840,2)="SM",ROUNDDOWN($J42:J840/30,0),0),"")</f>
        <v>0</v>
      </c>
      <c r="L42" s="19">
        <f t="shared" si="1"/>
        <v>0</v>
      </c>
      <c r="M42" s="31"/>
      <c r="N42" s="23">
        <f t="shared" si="2"/>
        <v>0</v>
      </c>
      <c r="O42" s="23">
        <f t="shared" si="3"/>
        <v>0</v>
      </c>
      <c r="P42" s="23">
        <f t="shared" si="4"/>
        <v>0</v>
      </c>
      <c r="Q42" s="23">
        <f t="shared" si="5"/>
        <v>0</v>
      </c>
    </row>
    <row r="43" spans="1:17" ht="15.75" x14ac:dyDescent="0.25">
      <c r="A43" s="31"/>
      <c r="B43" s="31"/>
      <c r="C43" s="32"/>
      <c r="D43" s="31"/>
      <c r="E43" s="20" t="str">
        <f>IF(C43="SMS_tanulmányi",IFERROR(VLOOKUP($D43,Támogatások!$B:$D,2,FALSE),""),IF($C43="SMP_szakmai",IFERROR(VLOOKUP($D43,Támogatások!$B:$D,3,FALSE),""),IF($C43="SMPdipl_diploma utáni szakmai",IFERROR(VLOOKUP($D43,Támogatások!$B:$D,3,FALSE),""),"")))</f>
        <v/>
      </c>
      <c r="F43" s="36"/>
      <c r="G43" s="36"/>
      <c r="H43" s="21">
        <f>IFERROR(IF((LEFT($C43:$C326,2)="SM")*($F43:$F471&gt;DATE("2015","05","31"))*($G43:$G471&lt;DATE("2019","09","30")),((YEAR($G43)-YEAR($F43))*360+(MONTH($G43)-MONTH($F43))*30+(IF(DAY($G43)=31,30,DAY($G43))-IF(DAY($F43)=31,30,DAY($F43)))+1),0),””)</f>
        <v>0</v>
      </c>
      <c r="I43" s="31"/>
      <c r="J43" s="19">
        <f>IFERROR($H43:$H180-$I43:I360,"")</f>
        <v>0</v>
      </c>
      <c r="K43" s="19">
        <f>IFERROR(IF(LEFT($C43:C841,2)="SM",ROUNDDOWN($J43:J841/30,0),0),"")</f>
        <v>0</v>
      </c>
      <c r="L43" s="19">
        <f t="shared" si="1"/>
        <v>0</v>
      </c>
      <c r="M43" s="31"/>
      <c r="N43" s="23">
        <f t="shared" si="2"/>
        <v>0</v>
      </c>
      <c r="O43" s="23">
        <f t="shared" si="3"/>
        <v>0</v>
      </c>
      <c r="P43" s="23">
        <f t="shared" si="4"/>
        <v>0</v>
      </c>
      <c r="Q43" s="23">
        <f t="shared" si="5"/>
        <v>0</v>
      </c>
    </row>
    <row r="44" spans="1:17" ht="15.75" x14ac:dyDescent="0.25">
      <c r="A44" s="31"/>
      <c r="B44" s="31"/>
      <c r="C44" s="32"/>
      <c r="D44" s="31"/>
      <c r="E44" s="20" t="str">
        <f>IF(C44="SMS_tanulmányi",IFERROR(VLOOKUP($D44,Támogatások!$B:$D,2,FALSE),""),IF($C44="SMP_szakmai",IFERROR(VLOOKUP($D44,Támogatások!$B:$D,3,FALSE),""),IF($C44="SMPdipl_diploma utáni szakmai",IFERROR(VLOOKUP($D44,Támogatások!$B:$D,3,FALSE),""),"")))</f>
        <v/>
      </c>
      <c r="F44" s="36"/>
      <c r="G44" s="36"/>
      <c r="H44" s="21">
        <f>IFERROR(IF((LEFT($C44:$C327,2)="SM")*($F44:$F472&gt;DATE("2015","05","31"))*($G44:$G472&lt;DATE("2019","09","30")),((YEAR($G44)-YEAR($F44))*360+(MONTH($G44)-MONTH($F44))*30+(IF(DAY($G44)=31,30,DAY($G44))-IF(DAY($F44)=31,30,DAY($F44)))+1),0),””)</f>
        <v>0</v>
      </c>
      <c r="I44" s="31"/>
      <c r="J44" s="19">
        <f>IFERROR($H44:$H181-$I44:I361,"")</f>
        <v>0</v>
      </c>
      <c r="K44" s="19">
        <f>IFERROR(IF(LEFT($C44:C842,2)="SM",ROUNDDOWN($J44:J842/30,0),0),"")</f>
        <v>0</v>
      </c>
      <c r="L44" s="19">
        <f t="shared" si="1"/>
        <v>0</v>
      </c>
      <c r="M44" s="31"/>
      <c r="N44" s="23">
        <f t="shared" si="2"/>
        <v>0</v>
      </c>
      <c r="O44" s="23">
        <f t="shared" si="3"/>
        <v>0</v>
      </c>
      <c r="P44" s="23">
        <f t="shared" si="4"/>
        <v>0</v>
      </c>
      <c r="Q44" s="23">
        <f t="shared" si="5"/>
        <v>0</v>
      </c>
    </row>
    <row r="45" spans="1:17" ht="15.75" x14ac:dyDescent="0.25">
      <c r="A45" s="31"/>
      <c r="B45" s="31"/>
      <c r="C45" s="32"/>
      <c r="D45" s="31"/>
      <c r="E45" s="20" t="str">
        <f>IF(C45="SMS_tanulmányi",IFERROR(VLOOKUP($D45,Támogatások!$B:$D,2,FALSE),""),IF($C45="SMP_szakmai",IFERROR(VLOOKUP($D45,Támogatások!$B:$D,3,FALSE),""),IF($C45="SMPdipl_diploma utáni szakmai",IFERROR(VLOOKUP($D45,Támogatások!$B:$D,3,FALSE),""),"")))</f>
        <v/>
      </c>
      <c r="F45" s="36"/>
      <c r="G45" s="36"/>
      <c r="H45" s="21">
        <f>IFERROR(IF((LEFT($C45:$C328,2)="SM")*($F45:$F473&gt;DATE("2015","05","31"))*($G45:$G473&lt;DATE("2019","09","30")),((YEAR($G45)-YEAR($F45))*360+(MONTH($G45)-MONTH($F45))*30+(IF(DAY($G45)=31,30,DAY($G45))-IF(DAY($F45)=31,30,DAY($F45)))+1),0),””)</f>
        <v>0</v>
      </c>
      <c r="I45" s="31"/>
      <c r="J45" s="19">
        <f>IFERROR($H45:$H182-$I45:I362,"")</f>
        <v>0</v>
      </c>
      <c r="K45" s="19">
        <f>IFERROR(IF(LEFT($C45:C843,2)="SM",ROUNDDOWN($J45:J843/30,0),0),"")</f>
        <v>0</v>
      </c>
      <c r="L45" s="19">
        <f t="shared" si="1"/>
        <v>0</v>
      </c>
      <c r="M45" s="31"/>
      <c r="N45" s="23">
        <f t="shared" si="2"/>
        <v>0</v>
      </c>
      <c r="O45" s="23">
        <f t="shared" si="3"/>
        <v>0</v>
      </c>
      <c r="P45" s="23">
        <f t="shared" si="4"/>
        <v>0</v>
      </c>
      <c r="Q45" s="23">
        <f t="shared" si="5"/>
        <v>0</v>
      </c>
    </row>
    <row r="46" spans="1:17" ht="15.75" x14ac:dyDescent="0.25">
      <c r="A46" s="31"/>
      <c r="B46" s="31"/>
      <c r="C46" s="32"/>
      <c r="D46" s="31"/>
      <c r="E46" s="20" t="str">
        <f>IF(C46="SMS_tanulmányi",IFERROR(VLOOKUP($D46,Támogatások!$B:$D,2,FALSE),""),IF($C46="SMP_szakmai",IFERROR(VLOOKUP($D46,Támogatások!$B:$D,3,FALSE),""),IF($C46="SMPdipl_diploma utáni szakmai",IFERROR(VLOOKUP($D46,Támogatások!$B:$D,3,FALSE),""),"")))</f>
        <v/>
      </c>
      <c r="F46" s="36"/>
      <c r="G46" s="36"/>
      <c r="H46" s="21">
        <f>IFERROR(IF((LEFT($C46:$C329,2)="SM")*($F46:$F474&gt;DATE("2015","05","31"))*($G46:$G474&lt;DATE("2019","09","30")),((YEAR($G46)-YEAR($F46))*360+(MONTH($G46)-MONTH($F46))*30+(IF(DAY($G46)=31,30,DAY($G46))-IF(DAY($F46)=31,30,DAY($F46)))+1),0),””)</f>
        <v>0</v>
      </c>
      <c r="I46" s="31"/>
      <c r="J46" s="19">
        <f>IFERROR($H46:$H183-$I46:I363,"")</f>
        <v>0</v>
      </c>
      <c r="K46" s="19">
        <f>IFERROR(IF(LEFT($C46:C844,2)="SM",ROUNDDOWN($J46:J844/30,0),0),"")</f>
        <v>0</v>
      </c>
      <c r="L46" s="19">
        <f t="shared" si="1"/>
        <v>0</v>
      </c>
      <c r="M46" s="31"/>
      <c r="N46" s="23">
        <f t="shared" si="2"/>
        <v>0</v>
      </c>
      <c r="O46" s="23">
        <f t="shared" si="3"/>
        <v>0</v>
      </c>
      <c r="P46" s="23">
        <f t="shared" si="4"/>
        <v>0</v>
      </c>
      <c r="Q46" s="23">
        <f t="shared" si="5"/>
        <v>0</v>
      </c>
    </row>
    <row r="47" spans="1:17" ht="15.75" x14ac:dyDescent="0.25">
      <c r="A47" s="31"/>
      <c r="B47" s="31"/>
      <c r="C47" s="32"/>
      <c r="D47" s="31"/>
      <c r="E47" s="20" t="str">
        <f>IF(C47="SMS_tanulmányi",IFERROR(VLOOKUP($D47,Támogatások!$B:$D,2,FALSE),""),IF($C47="SMP_szakmai",IFERROR(VLOOKUP($D47,Támogatások!$B:$D,3,FALSE),""),IF($C47="SMPdipl_diploma utáni szakmai",IFERROR(VLOOKUP($D47,Támogatások!$B:$D,3,FALSE),""),"")))</f>
        <v/>
      </c>
      <c r="F47" s="36"/>
      <c r="G47" s="36"/>
      <c r="H47" s="21">
        <f>IFERROR(IF((LEFT($C47:$C330,2)="SM")*($F47:$F475&gt;DATE("2015","05","31"))*($G47:$G475&lt;DATE("2019","09","30")),((YEAR($G47)-YEAR($F47))*360+(MONTH($G47)-MONTH($F47))*30+(IF(DAY($G47)=31,30,DAY($G47))-IF(DAY($F47)=31,30,DAY($F47)))+1),0),””)</f>
        <v>0</v>
      </c>
      <c r="I47" s="31"/>
      <c r="J47" s="19">
        <f>IFERROR($H47:$H184-$I47:I364,"")</f>
        <v>0</v>
      </c>
      <c r="K47" s="19">
        <f>IFERROR(IF(LEFT($C47:C845,2)="SM",ROUNDDOWN($J47:J845/30,0),0),"")</f>
        <v>0</v>
      </c>
      <c r="L47" s="19">
        <f t="shared" si="1"/>
        <v>0</v>
      </c>
      <c r="M47" s="31"/>
      <c r="N47" s="23">
        <f t="shared" si="2"/>
        <v>0</v>
      </c>
      <c r="O47" s="23">
        <f t="shared" si="3"/>
        <v>0</v>
      </c>
      <c r="P47" s="23">
        <f t="shared" si="4"/>
        <v>0</v>
      </c>
      <c r="Q47" s="23">
        <f t="shared" si="5"/>
        <v>0</v>
      </c>
    </row>
    <row r="48" spans="1:17" ht="15.75" x14ac:dyDescent="0.25">
      <c r="A48" s="31"/>
      <c r="B48" s="31"/>
      <c r="C48" s="32"/>
      <c r="D48" s="31"/>
      <c r="E48" s="20" t="str">
        <f>IF(C48="SMS_tanulmányi",IFERROR(VLOOKUP($D48,Támogatások!$B:$D,2,FALSE),""),IF($C48="SMP_szakmai",IFERROR(VLOOKUP($D48,Támogatások!$B:$D,3,FALSE),""),IF($C48="SMPdipl_diploma utáni szakmai",IFERROR(VLOOKUP($D48,Támogatások!$B:$D,3,FALSE),""),"")))</f>
        <v/>
      </c>
      <c r="F48" s="36"/>
      <c r="G48" s="36"/>
      <c r="H48" s="21">
        <f>IFERROR(IF((LEFT($C48:$C331,2)="SM")*($F48:$F476&gt;DATE("2015","05","31"))*($G48:$G476&lt;DATE("2019","09","30")),((YEAR($G48)-YEAR($F48))*360+(MONTH($G48)-MONTH($F48))*30+(IF(DAY($G48)=31,30,DAY($G48))-IF(DAY($F48)=31,30,DAY($F48)))+1),0),””)</f>
        <v>0</v>
      </c>
      <c r="I48" s="31"/>
      <c r="J48" s="19">
        <f>IFERROR($H48:$H185-$I48:I365,"")</f>
        <v>0</v>
      </c>
      <c r="K48" s="19">
        <f>IFERROR(IF(LEFT($C48:C846,2)="SM",ROUNDDOWN($J48:J846/30,0),0),"")</f>
        <v>0</v>
      </c>
      <c r="L48" s="19">
        <f t="shared" si="1"/>
        <v>0</v>
      </c>
      <c r="M48" s="31"/>
      <c r="N48" s="23">
        <f t="shared" si="2"/>
        <v>0</v>
      </c>
      <c r="O48" s="23">
        <f t="shared" si="3"/>
        <v>0</v>
      </c>
      <c r="P48" s="23">
        <f t="shared" si="4"/>
        <v>0</v>
      </c>
      <c r="Q48" s="23">
        <f t="shared" si="5"/>
        <v>0</v>
      </c>
    </row>
    <row r="49" spans="1:17" ht="15.75" x14ac:dyDescent="0.25">
      <c r="A49" s="31"/>
      <c r="B49" s="31"/>
      <c r="C49" s="32"/>
      <c r="D49" s="31"/>
      <c r="E49" s="20" t="str">
        <f>IF(C49="SMS_tanulmányi",IFERROR(VLOOKUP($D49,Támogatások!$B:$D,2,FALSE),""),IF($C49="SMP_szakmai",IFERROR(VLOOKUP($D49,Támogatások!$B:$D,3,FALSE),""),IF($C49="SMPdipl_diploma utáni szakmai",IFERROR(VLOOKUP($D49,Támogatások!$B:$D,3,FALSE),""),"")))</f>
        <v/>
      </c>
      <c r="F49" s="36"/>
      <c r="G49" s="36"/>
      <c r="H49" s="21">
        <f>IFERROR(IF((LEFT($C49:$C332,2)="SM")*($F49:$F477&gt;DATE("2015","05","31"))*($G49:$G477&lt;DATE("2019","09","30")),((YEAR($G49)-YEAR($F49))*360+(MONTH($G49)-MONTH($F49))*30+(IF(DAY($G49)=31,30,DAY($G49))-IF(DAY($F49)=31,30,DAY($F49)))+1),0),””)</f>
        <v>0</v>
      </c>
      <c r="I49" s="31"/>
      <c r="J49" s="19">
        <f>IFERROR($H49:$H186-$I49:I366,"")</f>
        <v>0</v>
      </c>
      <c r="K49" s="19">
        <f>IFERROR(IF(LEFT($C49:C847,2)="SM",ROUNDDOWN($J49:J847/30,0),0),"")</f>
        <v>0</v>
      </c>
      <c r="L49" s="19">
        <f t="shared" si="1"/>
        <v>0</v>
      </c>
      <c r="M49" s="31"/>
      <c r="N49" s="23">
        <f t="shared" si="2"/>
        <v>0</v>
      </c>
      <c r="O49" s="23">
        <f t="shared" si="3"/>
        <v>0</v>
      </c>
      <c r="P49" s="23">
        <f t="shared" si="4"/>
        <v>0</v>
      </c>
      <c r="Q49" s="23">
        <f t="shared" si="5"/>
        <v>0</v>
      </c>
    </row>
    <row r="50" spans="1:17" ht="15.75" x14ac:dyDescent="0.25">
      <c r="A50" s="31"/>
      <c r="B50" s="31"/>
      <c r="C50" s="32"/>
      <c r="D50" s="31"/>
      <c r="E50" s="20" t="str">
        <f>IF(C50="SMS_tanulmányi",IFERROR(VLOOKUP($D50,Támogatások!$B:$D,2,FALSE),""),IF($C50="SMP_szakmai",IFERROR(VLOOKUP($D50,Támogatások!$B:$D,3,FALSE),""),IF($C50="SMPdipl_diploma utáni szakmai",IFERROR(VLOOKUP($D50,Támogatások!$B:$D,3,FALSE),""),"")))</f>
        <v/>
      </c>
      <c r="F50" s="36"/>
      <c r="G50" s="36"/>
      <c r="H50" s="21">
        <f>IFERROR(IF((LEFT($C50:$C333,2)="SM")*($F50:$F478&gt;DATE("2015","05","31"))*($G50:$G478&lt;DATE("2019","09","30")),((YEAR($G50)-YEAR($F50))*360+(MONTH($G50)-MONTH($F50))*30+(IF(DAY($G50)=31,30,DAY($G50))-IF(DAY($F50)=31,30,DAY($F50)))+1),0),””)</f>
        <v>0</v>
      </c>
      <c r="I50" s="31"/>
      <c r="J50" s="19">
        <f>IFERROR($H50:$H187-$I50:I367,"")</f>
        <v>0</v>
      </c>
      <c r="K50" s="19">
        <f>IFERROR(IF(LEFT($C50:C848,2)="SM",ROUNDDOWN($J50:J848/30,0),0),"")</f>
        <v>0</v>
      </c>
      <c r="L50" s="19">
        <f t="shared" si="1"/>
        <v>0</v>
      </c>
      <c r="M50" s="31"/>
      <c r="N50" s="23">
        <f t="shared" si="2"/>
        <v>0</v>
      </c>
      <c r="O50" s="23">
        <f t="shared" si="3"/>
        <v>0</v>
      </c>
      <c r="P50" s="23">
        <f t="shared" si="4"/>
        <v>0</v>
      </c>
      <c r="Q50" s="23">
        <f t="shared" si="5"/>
        <v>0</v>
      </c>
    </row>
    <row r="51" spans="1:17" ht="15.75" x14ac:dyDescent="0.25">
      <c r="A51" s="31"/>
      <c r="B51" s="31"/>
      <c r="C51" s="32"/>
      <c r="D51" s="31"/>
      <c r="E51" s="20" t="str">
        <f>IF(C51="SMS_tanulmányi",IFERROR(VLOOKUP($D51,Támogatások!$B:$D,2,FALSE),""),IF($C51="SMP_szakmai",IFERROR(VLOOKUP($D51,Támogatások!$B:$D,3,FALSE),""),IF($C51="SMPdipl_diploma utáni szakmai",IFERROR(VLOOKUP($D51,Támogatások!$B:$D,3,FALSE),""),"")))</f>
        <v/>
      </c>
      <c r="F51" s="36"/>
      <c r="G51" s="36"/>
      <c r="H51" s="21">
        <f>IFERROR(IF((LEFT($C51:$C334,2)="SM")*($F51:$F479&gt;DATE("2015","05","31"))*($G51:$G479&lt;DATE("2019","09","30")),((YEAR($G51)-YEAR($F51))*360+(MONTH($G51)-MONTH($F51))*30+(IF(DAY($G51)=31,30,DAY($G51))-IF(DAY($F51)=31,30,DAY($F51)))+1),0),””)</f>
        <v>0</v>
      </c>
      <c r="I51" s="31"/>
      <c r="J51" s="19">
        <f>IFERROR($H51:$H188-$I51:I368,"")</f>
        <v>0</v>
      </c>
      <c r="K51" s="19">
        <f>IFERROR(IF(LEFT($C51:C849,2)="SM",ROUNDDOWN($J51:J849/30,0),0),"")</f>
        <v>0</v>
      </c>
      <c r="L51" s="19">
        <f t="shared" si="1"/>
        <v>0</v>
      </c>
      <c r="M51" s="31"/>
      <c r="N51" s="23">
        <f t="shared" si="2"/>
        <v>0</v>
      </c>
      <c r="O51" s="23">
        <f t="shared" si="3"/>
        <v>0</v>
      </c>
      <c r="P51" s="23">
        <f t="shared" si="4"/>
        <v>0</v>
      </c>
      <c r="Q51" s="23">
        <f t="shared" si="5"/>
        <v>0</v>
      </c>
    </row>
    <row r="52" spans="1:17" ht="15.75" x14ac:dyDescent="0.25">
      <c r="A52" s="31"/>
      <c r="B52" s="31"/>
      <c r="C52" s="32"/>
      <c r="D52" s="31"/>
      <c r="E52" s="20" t="str">
        <f>IF(C52="SMS_tanulmányi",IFERROR(VLOOKUP($D52,Támogatások!$B:$D,2,FALSE),""),IF($C52="SMP_szakmai",IFERROR(VLOOKUP($D52,Támogatások!$B:$D,3,FALSE),""),IF($C52="SMPdipl_diploma utáni szakmai",IFERROR(VLOOKUP($D52,Támogatások!$B:$D,3,FALSE),""),"")))</f>
        <v/>
      </c>
      <c r="F52" s="36"/>
      <c r="G52" s="36"/>
      <c r="H52" s="21">
        <f>IFERROR(IF((LEFT($C52:$C335,2)="SM")*($F52:$F480&gt;DATE("2015","05","31"))*($G52:$G480&lt;DATE("2019","09","30")),((YEAR($G52)-YEAR($F52))*360+(MONTH($G52)-MONTH($F52))*30+(IF(DAY($G52)=31,30,DAY($G52))-IF(DAY($F52)=31,30,DAY($F52)))+1),0),””)</f>
        <v>0</v>
      </c>
      <c r="I52" s="31"/>
      <c r="J52" s="19">
        <f>IFERROR($H52:$H189-$I52:I369,"")</f>
        <v>0</v>
      </c>
      <c r="K52" s="19">
        <f>IFERROR(IF(LEFT($C52:C850,2)="SM",ROUNDDOWN($J52:J850/30,0),0),"")</f>
        <v>0</v>
      </c>
      <c r="L52" s="19">
        <f t="shared" si="1"/>
        <v>0</v>
      </c>
      <c r="M52" s="31"/>
      <c r="N52" s="23">
        <f t="shared" si="2"/>
        <v>0</v>
      </c>
      <c r="O52" s="23">
        <f t="shared" si="3"/>
        <v>0</v>
      </c>
      <c r="P52" s="23">
        <f t="shared" si="4"/>
        <v>0</v>
      </c>
      <c r="Q52" s="23">
        <f t="shared" si="5"/>
        <v>0</v>
      </c>
    </row>
    <row r="53" spans="1:17" ht="15.75" x14ac:dyDescent="0.25">
      <c r="A53" s="31"/>
      <c r="B53" s="31"/>
      <c r="C53" s="32"/>
      <c r="D53" s="31"/>
      <c r="E53" s="20" t="str">
        <f>IF(C53="SMS_tanulmányi",IFERROR(VLOOKUP($D53,Támogatások!$B:$D,2,FALSE),""),IF($C53="SMP_szakmai",IFERROR(VLOOKUP($D53,Támogatások!$B:$D,3,FALSE),""),IF($C53="SMPdipl_diploma utáni szakmai",IFERROR(VLOOKUP($D53,Támogatások!$B:$D,3,FALSE),""),"")))</f>
        <v/>
      </c>
      <c r="F53" s="36"/>
      <c r="G53" s="36"/>
      <c r="H53" s="21">
        <f>IFERROR(IF((LEFT($C53:$C336,2)="SM")*($F53:$F481&gt;DATE("2015","05","31"))*($G53:$G481&lt;DATE("2019","09","30")),((YEAR($G53)-YEAR($F53))*360+(MONTH($G53)-MONTH($F53))*30+(IF(DAY($G53)=31,30,DAY($G53))-IF(DAY($F53)=31,30,DAY($F53)))+1),0),””)</f>
        <v>0</v>
      </c>
      <c r="I53" s="31"/>
      <c r="J53" s="19">
        <f>IFERROR($H53:$H190-$I53:I370,"")</f>
        <v>0</v>
      </c>
      <c r="K53" s="19">
        <f>IFERROR(IF(LEFT($C53:C851,2)="SM",ROUNDDOWN($J53:J851/30,0),0),"")</f>
        <v>0</v>
      </c>
      <c r="L53" s="19">
        <f t="shared" si="1"/>
        <v>0</v>
      </c>
      <c r="M53" s="31"/>
      <c r="N53" s="23">
        <f t="shared" si="2"/>
        <v>0</v>
      </c>
      <c r="O53" s="23">
        <f t="shared" si="3"/>
        <v>0</v>
      </c>
      <c r="P53" s="23">
        <f t="shared" si="4"/>
        <v>0</v>
      </c>
      <c r="Q53" s="23">
        <f t="shared" si="5"/>
        <v>0</v>
      </c>
    </row>
    <row r="54" spans="1:17" ht="15.75" x14ac:dyDescent="0.25">
      <c r="A54" s="31"/>
      <c r="B54" s="31"/>
      <c r="C54" s="32"/>
      <c r="D54" s="31"/>
      <c r="E54" s="20" t="str">
        <f>IF(C54="SMS_tanulmányi",IFERROR(VLOOKUP($D54,Támogatások!$B:$D,2,FALSE),""),IF($C54="SMP_szakmai",IFERROR(VLOOKUP($D54,Támogatások!$B:$D,3,FALSE),""),IF($C54="SMPdipl_diploma utáni szakmai",IFERROR(VLOOKUP($D54,Támogatások!$B:$D,3,FALSE),""),"")))</f>
        <v/>
      </c>
      <c r="F54" s="36"/>
      <c r="G54" s="36"/>
      <c r="H54" s="21">
        <f>IFERROR(IF((LEFT($C54:$C337,2)="SM")*($F54:$F482&gt;DATE("2015","05","31"))*($G54:$G482&lt;DATE("2019","09","30")),((YEAR($G54)-YEAR($F54))*360+(MONTH($G54)-MONTH($F54))*30+(IF(DAY($G54)=31,30,DAY($G54))-IF(DAY($F54)=31,30,DAY($F54)))+1),0),””)</f>
        <v>0</v>
      </c>
      <c r="I54" s="31"/>
      <c r="J54" s="19">
        <f>IFERROR($H54:$H191-$I54:I371,"")</f>
        <v>0</v>
      </c>
      <c r="K54" s="19">
        <f>IFERROR(IF(LEFT($C54:C852,2)="SM",ROUNDDOWN($J54:J852/30,0),0),"")</f>
        <v>0</v>
      </c>
      <c r="L54" s="19">
        <f t="shared" si="1"/>
        <v>0</v>
      </c>
      <c r="M54" s="31"/>
      <c r="N54" s="23">
        <f t="shared" si="2"/>
        <v>0</v>
      </c>
      <c r="O54" s="23">
        <f t="shared" si="3"/>
        <v>0</v>
      </c>
      <c r="P54" s="23">
        <f t="shared" si="4"/>
        <v>0</v>
      </c>
      <c r="Q54" s="23">
        <f t="shared" si="5"/>
        <v>0</v>
      </c>
    </row>
    <row r="55" spans="1:17" ht="15.75" x14ac:dyDescent="0.25">
      <c r="A55" s="31"/>
      <c r="B55" s="31"/>
      <c r="C55" s="32"/>
      <c r="D55" s="31"/>
      <c r="E55" s="20" t="str">
        <f>IF(C55="SMS_tanulmányi",IFERROR(VLOOKUP($D55,Támogatások!$B:$D,2,FALSE),""),IF($C55="SMP_szakmai",IFERROR(VLOOKUP($D55,Támogatások!$B:$D,3,FALSE),""),IF($C55="SMPdipl_diploma utáni szakmai",IFERROR(VLOOKUP($D55,Támogatások!$B:$D,3,FALSE),""),"")))</f>
        <v/>
      </c>
      <c r="F55" s="36"/>
      <c r="G55" s="36"/>
      <c r="H55" s="21">
        <f>IFERROR(IF((LEFT($C55:$C338,2)="SM")*($F55:$F483&gt;DATE("2015","05","31"))*($G55:$G483&lt;DATE("2019","09","30")),((YEAR($G55)-YEAR($F55))*360+(MONTH($G55)-MONTH($F55))*30+(IF(DAY($G55)=31,30,DAY($G55))-IF(DAY($F55)=31,30,DAY($F55)))+1),0),””)</f>
        <v>0</v>
      </c>
      <c r="I55" s="31"/>
      <c r="J55" s="19">
        <f>IFERROR($H55:$H192-$I55:I372,"")</f>
        <v>0</v>
      </c>
      <c r="K55" s="19">
        <f>IFERROR(IF(LEFT($C55:C853,2)="SM",ROUNDDOWN($J55:J853/30,0),0),"")</f>
        <v>0</v>
      </c>
      <c r="L55" s="19">
        <f t="shared" si="1"/>
        <v>0</v>
      </c>
      <c r="M55" s="31"/>
      <c r="N55" s="23">
        <f t="shared" si="2"/>
        <v>0</v>
      </c>
      <c r="O55" s="23">
        <f t="shared" si="3"/>
        <v>0</v>
      </c>
      <c r="P55" s="23">
        <f t="shared" si="4"/>
        <v>0</v>
      </c>
      <c r="Q55" s="23">
        <f t="shared" si="5"/>
        <v>0</v>
      </c>
    </row>
    <row r="56" spans="1:17" ht="15.75" x14ac:dyDescent="0.25">
      <c r="A56" s="31"/>
      <c r="B56" s="31"/>
      <c r="C56" s="32"/>
      <c r="D56" s="31"/>
      <c r="E56" s="20" t="str">
        <f>IF(C56="SMS_tanulmányi",IFERROR(VLOOKUP($D56,Támogatások!$B:$D,2,FALSE),""),IF($C56="SMP_szakmai",IFERROR(VLOOKUP($D56,Támogatások!$B:$D,3,FALSE),""),IF($C56="SMPdipl_diploma utáni szakmai",IFERROR(VLOOKUP($D56,Támogatások!$B:$D,3,FALSE),""),"")))</f>
        <v/>
      </c>
      <c r="F56" s="36"/>
      <c r="G56" s="36"/>
      <c r="H56" s="21">
        <f>IFERROR(IF((LEFT($C56:$C339,2)="SM")*($F56:$F484&gt;DATE("2015","05","31"))*($G56:$G484&lt;DATE("2019","09","30")),((YEAR($G56)-YEAR($F56))*360+(MONTH($G56)-MONTH($F56))*30+(IF(DAY($G56)=31,30,DAY($G56))-IF(DAY($F56)=31,30,DAY($F56)))+1),0),””)</f>
        <v>0</v>
      </c>
      <c r="I56" s="31"/>
      <c r="J56" s="19">
        <f>IFERROR($H56:$H193-$I56:I373,"")</f>
        <v>0</v>
      </c>
      <c r="K56" s="19">
        <f>IFERROR(IF(LEFT($C56:C854,2)="SM",ROUNDDOWN($J56:J854/30,0),0),"")</f>
        <v>0</v>
      </c>
      <c r="L56" s="19">
        <f t="shared" si="1"/>
        <v>0</v>
      </c>
      <c r="M56" s="31"/>
      <c r="N56" s="23">
        <f t="shared" si="2"/>
        <v>0</v>
      </c>
      <c r="O56" s="23">
        <f t="shared" si="3"/>
        <v>0</v>
      </c>
      <c r="P56" s="23">
        <f t="shared" si="4"/>
        <v>0</v>
      </c>
      <c r="Q56" s="23">
        <f t="shared" si="5"/>
        <v>0</v>
      </c>
    </row>
    <row r="57" spans="1:17" ht="15.75" x14ac:dyDescent="0.25">
      <c r="A57" s="31"/>
      <c r="B57" s="31"/>
      <c r="C57" s="32"/>
      <c r="D57" s="31"/>
      <c r="E57" s="20" t="str">
        <f>IF(C57="SMS_tanulmányi",IFERROR(VLOOKUP($D57,Támogatások!$B:$D,2,FALSE),""),IF($C57="SMP_szakmai",IFERROR(VLOOKUP($D57,Támogatások!$B:$D,3,FALSE),""),IF($C57="SMPdipl_diploma utáni szakmai",IFERROR(VLOOKUP($D57,Támogatások!$B:$D,3,FALSE),""),"")))</f>
        <v/>
      </c>
      <c r="F57" s="36"/>
      <c r="G57" s="36"/>
      <c r="H57" s="21">
        <f>IFERROR(IF((LEFT($C57:$C340,2)="SM")*($F57:$F485&gt;DATE("2015","05","31"))*($G57:$G485&lt;DATE("2019","09","30")),((YEAR($G57)-YEAR($F57))*360+(MONTH($G57)-MONTH($F57))*30+(IF(DAY($G57)=31,30,DAY($G57))-IF(DAY($F57)=31,30,DAY($F57)))+1),0),””)</f>
        <v>0</v>
      </c>
      <c r="I57" s="31"/>
      <c r="J57" s="19">
        <f>IFERROR($H57:$H194-$I57:I374,"")</f>
        <v>0</v>
      </c>
      <c r="K57" s="19">
        <f>IFERROR(IF(LEFT($C57:C855,2)="SM",ROUNDDOWN($J57:J855/30,0),0),"")</f>
        <v>0</v>
      </c>
      <c r="L57" s="19">
        <f t="shared" si="1"/>
        <v>0</v>
      </c>
      <c r="M57" s="31"/>
      <c r="N57" s="23">
        <f t="shared" si="2"/>
        <v>0</v>
      </c>
      <c r="O57" s="23">
        <f t="shared" si="3"/>
        <v>0</v>
      </c>
      <c r="P57" s="23">
        <f t="shared" si="4"/>
        <v>0</v>
      </c>
      <c r="Q57" s="23">
        <f t="shared" si="5"/>
        <v>0</v>
      </c>
    </row>
    <row r="58" spans="1:17" ht="15.75" x14ac:dyDescent="0.25">
      <c r="A58" s="31"/>
      <c r="B58" s="31"/>
      <c r="C58" s="32"/>
      <c r="D58" s="31"/>
      <c r="E58" s="20" t="str">
        <f>IF(C58="SMS_tanulmányi",IFERROR(VLOOKUP($D58,Támogatások!$B:$D,2,FALSE),""),IF($C58="SMP_szakmai",IFERROR(VLOOKUP($D58,Támogatások!$B:$D,3,FALSE),""),IF($C58="SMPdipl_diploma utáni szakmai",IFERROR(VLOOKUP($D58,Támogatások!$B:$D,3,FALSE),""),"")))</f>
        <v/>
      </c>
      <c r="F58" s="36"/>
      <c r="G58" s="36"/>
      <c r="H58" s="21">
        <f>IFERROR(IF((LEFT($C58:$C341,2)="SM")*($F58:$F486&gt;DATE("2015","05","31"))*($G58:$G486&lt;DATE("2019","09","30")),((YEAR($G58)-YEAR($F58))*360+(MONTH($G58)-MONTH($F58))*30+(IF(DAY($G58)=31,30,DAY($G58))-IF(DAY($F58)=31,30,DAY($F58)))+1),0),””)</f>
        <v>0</v>
      </c>
      <c r="I58" s="31"/>
      <c r="J58" s="19">
        <f>IFERROR($H58:$H195-$I58:I375,"")</f>
        <v>0</v>
      </c>
      <c r="K58" s="19">
        <f>IFERROR(IF(LEFT($C58:C856,2)="SM",ROUNDDOWN($J58:J856/30,0),0),"")</f>
        <v>0</v>
      </c>
      <c r="L58" s="19">
        <f t="shared" si="1"/>
        <v>0</v>
      </c>
      <c r="M58" s="31"/>
      <c r="N58" s="23">
        <f t="shared" si="2"/>
        <v>0</v>
      </c>
      <c r="O58" s="23">
        <f t="shared" si="3"/>
        <v>0</v>
      </c>
      <c r="P58" s="23">
        <f t="shared" si="4"/>
        <v>0</v>
      </c>
      <c r="Q58" s="23">
        <f t="shared" si="5"/>
        <v>0</v>
      </c>
    </row>
    <row r="59" spans="1:17" ht="15.75" x14ac:dyDescent="0.25">
      <c r="A59" s="31"/>
      <c r="B59" s="31"/>
      <c r="C59" s="32"/>
      <c r="D59" s="31"/>
      <c r="E59" s="20" t="str">
        <f>IF(C59="SMS_tanulmányi",IFERROR(VLOOKUP($D59,Támogatások!$B:$D,2,FALSE),""),IF($C59="SMP_szakmai",IFERROR(VLOOKUP($D59,Támogatások!$B:$D,3,FALSE),""),IF($C59="SMPdipl_diploma utáni szakmai",IFERROR(VLOOKUP($D59,Támogatások!$B:$D,3,FALSE),""),"")))</f>
        <v/>
      </c>
      <c r="F59" s="36"/>
      <c r="G59" s="36"/>
      <c r="H59" s="21">
        <f>IFERROR(IF((LEFT($C59:$C342,2)="SM")*($F59:$F487&gt;DATE("2015","05","31"))*($G59:$G487&lt;DATE("2019","09","30")),((YEAR($G59)-YEAR($F59))*360+(MONTH($G59)-MONTH($F59))*30+(IF(DAY($G59)=31,30,DAY($G59))-IF(DAY($F59)=31,30,DAY($F59)))+1),0),””)</f>
        <v>0</v>
      </c>
      <c r="I59" s="31"/>
      <c r="J59" s="19">
        <f>IFERROR($H59:$H196-$I59:I376,"")</f>
        <v>0</v>
      </c>
      <c r="K59" s="19">
        <f>IFERROR(IF(LEFT($C59:C857,2)="SM",ROUNDDOWN($J59:J857/30,0),0),"")</f>
        <v>0</v>
      </c>
      <c r="L59" s="19">
        <f t="shared" si="1"/>
        <v>0</v>
      </c>
      <c r="M59" s="31"/>
      <c r="N59" s="23">
        <f t="shared" si="2"/>
        <v>0</v>
      </c>
      <c r="O59" s="23">
        <f t="shared" si="3"/>
        <v>0</v>
      </c>
      <c r="P59" s="23">
        <f t="shared" si="4"/>
        <v>0</v>
      </c>
      <c r="Q59" s="23">
        <f t="shared" si="5"/>
        <v>0</v>
      </c>
    </row>
    <row r="60" spans="1:17" ht="15.75" x14ac:dyDescent="0.25">
      <c r="A60" s="31"/>
      <c r="B60" s="31"/>
      <c r="C60" s="32"/>
      <c r="D60" s="31"/>
      <c r="E60" s="20" t="str">
        <f>IF(C60="SMS_tanulmányi",IFERROR(VLOOKUP($D60,Támogatások!$B:$D,2,FALSE),""),IF($C60="SMP_szakmai",IFERROR(VLOOKUP($D60,Támogatások!$B:$D,3,FALSE),""),IF($C60="SMPdipl_diploma utáni szakmai",IFERROR(VLOOKUP($D60,Támogatások!$B:$D,3,FALSE),""),"")))</f>
        <v/>
      </c>
      <c r="F60" s="36"/>
      <c r="G60" s="36"/>
      <c r="H60" s="21">
        <f>IFERROR(IF((LEFT($C60:$C343,2)="SM")*($F60:$F488&gt;DATE("2015","05","31"))*($G60:$G488&lt;DATE("2019","09","30")),((YEAR($G60)-YEAR($F60))*360+(MONTH($G60)-MONTH($F60))*30+(IF(DAY($G60)=31,30,DAY($G60))-IF(DAY($F60)=31,30,DAY($F60)))+1),0),””)</f>
        <v>0</v>
      </c>
      <c r="I60" s="31"/>
      <c r="J60" s="19">
        <f>IFERROR($H60:$H197-$I60:I377,"")</f>
        <v>0</v>
      </c>
      <c r="K60" s="19">
        <f>IFERROR(IF(LEFT($C60:C858,2)="SM",ROUNDDOWN($J60:J858/30,0),0),"")</f>
        <v>0</v>
      </c>
      <c r="L60" s="19">
        <f t="shared" si="1"/>
        <v>0</v>
      </c>
      <c r="M60" s="31"/>
      <c r="N60" s="23">
        <f t="shared" si="2"/>
        <v>0</v>
      </c>
      <c r="O60" s="23">
        <f t="shared" si="3"/>
        <v>0</v>
      </c>
      <c r="P60" s="23">
        <f t="shared" si="4"/>
        <v>0</v>
      </c>
      <c r="Q60" s="23">
        <f t="shared" si="5"/>
        <v>0</v>
      </c>
    </row>
    <row r="61" spans="1:17" ht="15.75" x14ac:dyDescent="0.25">
      <c r="A61" s="31"/>
      <c r="B61" s="31"/>
      <c r="C61" s="32"/>
      <c r="D61" s="31"/>
      <c r="E61" s="20" t="str">
        <f>IF(C61="SMS_tanulmányi",IFERROR(VLOOKUP($D61,Támogatások!$B:$D,2,FALSE),""),IF($C61="SMP_szakmai",IFERROR(VLOOKUP($D61,Támogatások!$B:$D,3,FALSE),""),IF($C61="SMPdipl_diploma utáni szakmai",IFERROR(VLOOKUP($D61,Támogatások!$B:$D,3,FALSE),""),"")))</f>
        <v/>
      </c>
      <c r="F61" s="36"/>
      <c r="G61" s="36"/>
      <c r="H61" s="21">
        <f>IFERROR(IF((LEFT($C61:$C344,2)="SM")*($F61:$F489&gt;DATE("2015","05","31"))*($G61:$G489&lt;DATE("2019","09","30")),((YEAR($G61)-YEAR($F61))*360+(MONTH($G61)-MONTH($F61))*30+(IF(DAY($G61)=31,30,DAY($G61))-IF(DAY($F61)=31,30,DAY($F61)))+1),0),””)</f>
        <v>0</v>
      </c>
      <c r="I61" s="31"/>
      <c r="J61" s="19">
        <f>IFERROR($H61:$H198-$I61:I378,"")</f>
        <v>0</v>
      </c>
      <c r="K61" s="19">
        <f>IFERROR(IF(LEFT($C61:C859,2)="SM",ROUNDDOWN($J61:J859/30,0),0),"")</f>
        <v>0</v>
      </c>
      <c r="L61" s="19">
        <f t="shared" si="1"/>
        <v>0</v>
      </c>
      <c r="M61" s="31"/>
      <c r="N61" s="23">
        <f t="shared" si="2"/>
        <v>0</v>
      </c>
      <c r="O61" s="23">
        <f t="shared" si="3"/>
        <v>0</v>
      </c>
      <c r="P61" s="23">
        <f t="shared" si="4"/>
        <v>0</v>
      </c>
      <c r="Q61" s="23">
        <f t="shared" si="5"/>
        <v>0</v>
      </c>
    </row>
    <row r="62" spans="1:17" ht="15.75" x14ac:dyDescent="0.25">
      <c r="A62" s="31"/>
      <c r="B62" s="31"/>
      <c r="C62" s="32"/>
      <c r="D62" s="31"/>
      <c r="E62" s="20" t="str">
        <f>IF(C62="SMS_tanulmányi",IFERROR(VLOOKUP($D62,Támogatások!$B:$D,2,FALSE),""),IF($C62="SMP_szakmai",IFERROR(VLOOKUP($D62,Támogatások!$B:$D,3,FALSE),""),IF($C62="SMPdipl_diploma utáni szakmai",IFERROR(VLOOKUP($D62,Támogatások!$B:$D,3,FALSE),""),"")))</f>
        <v/>
      </c>
      <c r="F62" s="36"/>
      <c r="G62" s="36"/>
      <c r="H62" s="21">
        <f>IFERROR(IF((LEFT($C62:$C345,2)="SM")*($F62:$F490&gt;DATE("2015","05","31"))*($G62:$G490&lt;DATE("2019","09","30")),((YEAR($G62)-YEAR($F62))*360+(MONTH($G62)-MONTH($F62))*30+(IF(DAY($G62)=31,30,DAY($G62))-IF(DAY($F62)=31,30,DAY($F62)))+1),0),””)</f>
        <v>0</v>
      </c>
      <c r="I62" s="31"/>
      <c r="J62" s="19">
        <f>IFERROR($H62:$H199-$I62:I379,"")</f>
        <v>0</v>
      </c>
      <c r="K62" s="19">
        <f>IFERROR(IF(LEFT($C62:C860,2)="SM",ROUNDDOWN($J62:J860/30,0),0),"")</f>
        <v>0</v>
      </c>
      <c r="L62" s="19">
        <f t="shared" si="1"/>
        <v>0</v>
      </c>
      <c r="M62" s="31"/>
      <c r="N62" s="23">
        <f t="shared" si="2"/>
        <v>0</v>
      </c>
      <c r="O62" s="23">
        <f t="shared" si="3"/>
        <v>0</v>
      </c>
      <c r="P62" s="23">
        <f t="shared" si="4"/>
        <v>0</v>
      </c>
      <c r="Q62" s="23">
        <f t="shared" si="5"/>
        <v>0</v>
      </c>
    </row>
    <row r="63" spans="1:17" ht="15.75" x14ac:dyDescent="0.25">
      <c r="A63" s="31"/>
      <c r="B63" s="31"/>
      <c r="C63" s="32"/>
      <c r="D63" s="31"/>
      <c r="E63" s="20" t="str">
        <f>IF(C63="SMS_tanulmányi",IFERROR(VLOOKUP($D63,Támogatások!$B:$D,2,FALSE),""),IF($C63="SMP_szakmai",IFERROR(VLOOKUP($D63,Támogatások!$B:$D,3,FALSE),""),IF($C63="SMPdipl_diploma utáni szakmai",IFERROR(VLOOKUP($D63,Támogatások!$B:$D,3,FALSE),""),"")))</f>
        <v/>
      </c>
      <c r="F63" s="36"/>
      <c r="G63" s="36"/>
      <c r="H63" s="21">
        <f>IFERROR(IF((LEFT($C63:$C346,2)="SM")*($F63:$F491&gt;DATE("2015","05","31"))*($G63:$G491&lt;DATE("2019","09","30")),((YEAR($G63)-YEAR($F63))*360+(MONTH($G63)-MONTH($F63))*30+(IF(DAY($G63)=31,30,DAY($G63))-IF(DAY($F63)=31,30,DAY($F63)))+1),0),””)</f>
        <v>0</v>
      </c>
      <c r="I63" s="31"/>
      <c r="J63" s="19">
        <f>IFERROR($H63:$H200-$I63:I380,"")</f>
        <v>0</v>
      </c>
      <c r="K63" s="19">
        <f>IFERROR(IF(LEFT($C63:C861,2)="SM",ROUNDDOWN($J63:J861/30,0),0),"")</f>
        <v>0</v>
      </c>
      <c r="L63" s="19">
        <f t="shared" si="1"/>
        <v>0</v>
      </c>
      <c r="M63" s="31"/>
      <c r="N63" s="23">
        <f t="shared" si="2"/>
        <v>0</v>
      </c>
      <c r="O63" s="23">
        <f t="shared" si="3"/>
        <v>0</v>
      </c>
      <c r="P63" s="23">
        <f t="shared" si="4"/>
        <v>0</v>
      </c>
      <c r="Q63" s="23">
        <f t="shared" si="5"/>
        <v>0</v>
      </c>
    </row>
    <row r="64" spans="1:17" ht="15.75" x14ac:dyDescent="0.25">
      <c r="A64" s="31"/>
      <c r="B64" s="31"/>
      <c r="C64" s="32"/>
      <c r="D64" s="31"/>
      <c r="E64" s="20" t="str">
        <f>IF(C64="SMS_tanulmányi",IFERROR(VLOOKUP($D64,Támogatások!$B:$D,2,FALSE),""),IF($C64="SMP_szakmai",IFERROR(VLOOKUP($D64,Támogatások!$B:$D,3,FALSE),""),IF($C64="SMPdipl_diploma utáni szakmai",IFERROR(VLOOKUP($D64,Támogatások!$B:$D,3,FALSE),""),"")))</f>
        <v/>
      </c>
      <c r="F64" s="36"/>
      <c r="G64" s="36"/>
      <c r="H64" s="21">
        <f>IFERROR(IF((LEFT($C64:$C347,2)="SM")*($F64:$F492&gt;DATE("2015","05","31"))*($G64:$G492&lt;DATE("2019","09","30")),((YEAR($G64)-YEAR($F64))*360+(MONTH($G64)-MONTH($F64))*30+(IF(DAY($G64)=31,30,DAY($G64))-IF(DAY($F64)=31,30,DAY($F64)))+1),0),””)</f>
        <v>0</v>
      </c>
      <c r="I64" s="31"/>
      <c r="J64" s="19">
        <f>IFERROR($H64:$H201-$I64:I381,"")</f>
        <v>0</v>
      </c>
      <c r="K64" s="19">
        <f>IFERROR(IF(LEFT($C64:C862,2)="SM",ROUNDDOWN($J64:J862/30,0),0),"")</f>
        <v>0</v>
      </c>
      <c r="L64" s="19">
        <f t="shared" si="1"/>
        <v>0</v>
      </c>
      <c r="M64" s="31"/>
      <c r="N64" s="23">
        <f t="shared" si="2"/>
        <v>0</v>
      </c>
      <c r="O64" s="23">
        <f t="shared" si="3"/>
        <v>0</v>
      </c>
      <c r="P64" s="23">
        <f t="shared" si="4"/>
        <v>0</v>
      </c>
      <c r="Q64" s="23">
        <f t="shared" si="5"/>
        <v>0</v>
      </c>
    </row>
    <row r="65" spans="1:17" ht="15.75" x14ac:dyDescent="0.25">
      <c r="A65" s="31"/>
      <c r="B65" s="31"/>
      <c r="C65" s="32"/>
      <c r="D65" s="31"/>
      <c r="E65" s="20" t="str">
        <f>IF(C65="SMS_tanulmányi",IFERROR(VLOOKUP($D65,Támogatások!$B:$D,2,FALSE),""),IF($C65="SMP_szakmai",IFERROR(VLOOKUP($D65,Támogatások!$B:$D,3,FALSE),""),IF($C65="SMPdipl_diploma utáni szakmai",IFERROR(VLOOKUP($D65,Támogatások!$B:$D,3,FALSE),""),"")))</f>
        <v/>
      </c>
      <c r="F65" s="36"/>
      <c r="G65" s="36"/>
      <c r="H65" s="21">
        <f>IFERROR(IF((LEFT($C65:$C348,2)="SM")*($F65:$F493&gt;DATE("2015","05","31"))*($G65:$G493&lt;DATE("2019","09","30")),((YEAR($G65)-YEAR($F65))*360+(MONTH($G65)-MONTH($F65))*30+(IF(DAY($G65)=31,30,DAY($G65))-IF(DAY($F65)=31,30,DAY($F65)))+1),0),””)</f>
        <v>0</v>
      </c>
      <c r="I65" s="31"/>
      <c r="J65" s="19">
        <f>IFERROR($H65:$H202-$I65:I382,"")</f>
        <v>0</v>
      </c>
      <c r="K65" s="19">
        <f>IFERROR(IF(LEFT($C65:C863,2)="SM",ROUNDDOWN($J65:J863/30,0),0),"")</f>
        <v>0</v>
      </c>
      <c r="L65" s="19">
        <f t="shared" si="1"/>
        <v>0</v>
      </c>
      <c r="M65" s="31"/>
      <c r="N65" s="23">
        <f t="shared" si="2"/>
        <v>0</v>
      </c>
      <c r="O65" s="23">
        <f t="shared" si="3"/>
        <v>0</v>
      </c>
      <c r="P65" s="23">
        <f t="shared" si="4"/>
        <v>0</v>
      </c>
      <c r="Q65" s="23">
        <f t="shared" si="5"/>
        <v>0</v>
      </c>
    </row>
    <row r="66" spans="1:17" ht="15.75" x14ac:dyDescent="0.25">
      <c r="A66" s="31"/>
      <c r="B66" s="31"/>
      <c r="C66" s="32"/>
      <c r="D66" s="31"/>
      <c r="E66" s="20" t="str">
        <f>IF(C66="SMS_tanulmányi",IFERROR(VLOOKUP($D66,Támogatások!$B:$D,2,FALSE),""),IF($C66="SMP_szakmai",IFERROR(VLOOKUP($D66,Támogatások!$B:$D,3,FALSE),""),IF($C66="SMPdipl_diploma utáni szakmai",IFERROR(VLOOKUP($D66,Támogatások!$B:$D,3,FALSE),""),"")))</f>
        <v/>
      </c>
      <c r="F66" s="36"/>
      <c r="G66" s="36"/>
      <c r="H66" s="21">
        <f>IFERROR(IF((LEFT($C66:$C349,2)="SM")*($F66:$F494&gt;DATE("2015","05","31"))*($G66:$G494&lt;DATE("2019","09","30")),((YEAR($G66)-YEAR($F66))*360+(MONTH($G66)-MONTH($F66))*30+(IF(DAY($G66)=31,30,DAY($G66))-IF(DAY($F66)=31,30,DAY($F66)))+1),0),””)</f>
        <v>0</v>
      </c>
      <c r="I66" s="31"/>
      <c r="J66" s="19">
        <f>IFERROR($H66:$H203-$I66:I383,"")</f>
        <v>0</v>
      </c>
      <c r="K66" s="19">
        <f>IFERROR(IF(LEFT($C66:C864,2)="SM",ROUNDDOWN($J66:J864/30,0),0),"")</f>
        <v>0</v>
      </c>
      <c r="L66" s="19">
        <f t="shared" si="1"/>
        <v>0</v>
      </c>
      <c r="M66" s="31"/>
      <c r="N66" s="23">
        <f t="shared" si="2"/>
        <v>0</v>
      </c>
      <c r="O66" s="23">
        <f t="shared" si="3"/>
        <v>0</v>
      </c>
      <c r="P66" s="23">
        <f t="shared" si="4"/>
        <v>0</v>
      </c>
      <c r="Q66" s="23">
        <f t="shared" si="5"/>
        <v>0</v>
      </c>
    </row>
    <row r="67" spans="1:17" ht="15.75" x14ac:dyDescent="0.25">
      <c r="A67" s="31"/>
      <c r="B67" s="31"/>
      <c r="C67" s="32"/>
      <c r="D67" s="31"/>
      <c r="E67" s="20" t="str">
        <f>IF(C67="SMS_tanulmányi",IFERROR(VLOOKUP($D67,Támogatások!$B:$D,2,FALSE),""),IF($C67="SMP_szakmai",IFERROR(VLOOKUP($D67,Támogatások!$B:$D,3,FALSE),""),IF($C67="SMPdipl_diploma utáni szakmai",IFERROR(VLOOKUP($D67,Támogatások!$B:$D,3,FALSE),""),"")))</f>
        <v/>
      </c>
      <c r="F67" s="36"/>
      <c r="G67" s="36"/>
      <c r="H67" s="21">
        <f>IFERROR(IF((LEFT($C67:$C350,2)="SM")*($F67:$F495&gt;DATE("2015","05","31"))*($G67:$G495&lt;DATE("2019","09","30")),((YEAR($G67)-YEAR($F67))*360+(MONTH($G67)-MONTH($F67))*30+(IF(DAY($G67)=31,30,DAY($G67))-IF(DAY($F67)=31,30,DAY($F67)))+1),0),””)</f>
        <v>0</v>
      </c>
      <c r="I67" s="31"/>
      <c r="J67" s="19">
        <f>IFERROR($H67:$H204-$I67:I384,"")</f>
        <v>0</v>
      </c>
      <c r="K67" s="19">
        <f>IFERROR(IF(LEFT($C67:C865,2)="SM",ROUNDDOWN($J67:J865/30,0),0),"")</f>
        <v>0</v>
      </c>
      <c r="L67" s="19">
        <f t="shared" ref="L67:L124" si="6">IFERROR(IF(LEFT($C67,2)="SM",$J67-K67*30,0),"")</f>
        <v>0</v>
      </c>
      <c r="M67" s="31"/>
      <c r="N67" s="23">
        <f t="shared" ref="N67:N124" si="7">IFERROR((IF(LEFT($C67,2)="SM",
ROUND($K67*$E67+$L67/30*$E67,0),0)),"")</f>
        <v>0</v>
      </c>
      <c r="O67" s="23">
        <f t="shared" ref="O67:O124" si="8">IFERROR((IF(LEFT($C67,3)="SMS",
ROUND($K67*($E67+IF(($C67="SMS_tanulmányi")*($M67="IGEN"),1)*200)+$L67*($E67+IF(($C67="SMS_tanulmányi")*($M67="IGEN"),1)*200)/30,0),)),"")</f>
        <v>0</v>
      </c>
      <c r="P67" s="23">
        <f t="shared" ref="P67:P124" si="9">IFERROR((IF(LEFT($C67,4)="SMP_",
ROUND($K67*($E67+IF(($C67="SMP_szakmai")*($M67="IGEN"),1)*100)+$L67*($E67+IF(($C67="SMP_szakmai")*($M67="IGEN"),1)*100)/30,0),)),"")</f>
        <v>0</v>
      </c>
      <c r="Q67" s="23">
        <f t="shared" si="5"/>
        <v>0</v>
      </c>
    </row>
    <row r="68" spans="1:17" ht="15.75" x14ac:dyDescent="0.25">
      <c r="A68" s="31"/>
      <c r="B68" s="31"/>
      <c r="C68" s="32"/>
      <c r="D68" s="31"/>
      <c r="E68" s="20" t="str">
        <f>IF(C68="SMS_tanulmányi",IFERROR(VLOOKUP($D68,Támogatások!$B:$D,2,FALSE),""),IF($C68="SMP_szakmai",IFERROR(VLOOKUP($D68,Támogatások!$B:$D,3,FALSE),""),IF($C68="SMPdipl_diploma utáni szakmai",IFERROR(VLOOKUP($D68,Támogatások!$B:$D,3,FALSE),""),"")))</f>
        <v/>
      </c>
      <c r="F68" s="36"/>
      <c r="G68" s="36"/>
      <c r="H68" s="21">
        <f>IFERROR(IF((LEFT($C68:$C351,2)="SM")*($F68:$F496&gt;DATE("2015","05","31"))*($G68:$G496&lt;DATE("2019","09","30")),((YEAR($G68)-YEAR($F68))*360+(MONTH($G68)-MONTH($F68))*30+(IF(DAY($G68)=31,30,DAY($G68))-IF(DAY($F68)=31,30,DAY($F68)))+1),0),””)</f>
        <v>0</v>
      </c>
      <c r="I68" s="31"/>
      <c r="J68" s="19">
        <f>IFERROR($H68:$H205-$I68:I385,"")</f>
        <v>0</v>
      </c>
      <c r="K68" s="19">
        <f>IFERROR(IF(LEFT($C68:C866,2)="SM",ROUNDDOWN($J68:J866/30,0),0),"")</f>
        <v>0</v>
      </c>
      <c r="L68" s="19">
        <f t="shared" si="6"/>
        <v>0</v>
      </c>
      <c r="M68" s="31"/>
      <c r="N68" s="23">
        <f t="shared" si="7"/>
        <v>0</v>
      </c>
      <c r="O68" s="23">
        <f t="shared" si="8"/>
        <v>0</v>
      </c>
      <c r="P68" s="23">
        <f t="shared" si="9"/>
        <v>0</v>
      </c>
      <c r="Q68" s="23">
        <f t="shared" si="5"/>
        <v>0</v>
      </c>
    </row>
    <row r="69" spans="1:17" ht="15.75" x14ac:dyDescent="0.25">
      <c r="A69" s="31"/>
      <c r="B69" s="31"/>
      <c r="C69" s="32"/>
      <c r="D69" s="31"/>
      <c r="E69" s="20" t="str">
        <f>IF(C69="SMS_tanulmányi",IFERROR(VLOOKUP($D69,Támogatások!$B:$D,2,FALSE),""),IF($C69="SMP_szakmai",IFERROR(VLOOKUP($D69,Támogatások!$B:$D,3,FALSE),""),IF($C69="SMPdipl_diploma utáni szakmai",IFERROR(VLOOKUP($D69,Támogatások!$B:$D,3,FALSE),""),"")))</f>
        <v/>
      </c>
      <c r="F69" s="36"/>
      <c r="G69" s="36"/>
      <c r="H69" s="21">
        <f>IFERROR(IF((LEFT($C69:$C352,2)="SM")*($F69:$F497&gt;DATE("2015","05","31"))*($G69:$G497&lt;DATE("2019","09","30")),((YEAR($G69)-YEAR($F69))*360+(MONTH($G69)-MONTH($F69))*30+(IF(DAY($G69)=31,30,DAY($G69))-IF(DAY($F69)=31,30,DAY($F69)))+1),0),””)</f>
        <v>0</v>
      </c>
      <c r="I69" s="31"/>
      <c r="J69" s="19">
        <f>IFERROR($H69:$H206-$I69:I386,"")</f>
        <v>0</v>
      </c>
      <c r="K69" s="19">
        <f>IFERROR(IF(LEFT($C69:C867,2)="SM",ROUNDDOWN($J69:J867/30,0),0),"")</f>
        <v>0</v>
      </c>
      <c r="L69" s="19">
        <f t="shared" si="6"/>
        <v>0</v>
      </c>
      <c r="M69" s="31"/>
      <c r="N69" s="23">
        <f t="shared" si="7"/>
        <v>0</v>
      </c>
      <c r="O69" s="23">
        <f t="shared" si="8"/>
        <v>0</v>
      </c>
      <c r="P69" s="23">
        <f t="shared" si="9"/>
        <v>0</v>
      </c>
      <c r="Q69" s="23">
        <f t="shared" ref="Q69:Q124" si="10">IFERROR((IF(LEFT($C69,4)="SMPd",
ROUND($K69*($E69+IF(($C69="SMPdipl_diploma utáni szakmai")*($M69="IGEN"),1)*100)+$L69*($E69+IF(($C69="SMPdipl_diploma utáni szakmai")*($M69="IGEN"),1)*100)/30,0),)),"")</f>
        <v>0</v>
      </c>
    </row>
    <row r="70" spans="1:17" ht="15.75" x14ac:dyDescent="0.25">
      <c r="A70" s="31"/>
      <c r="B70" s="31"/>
      <c r="C70" s="32"/>
      <c r="D70" s="31"/>
      <c r="E70" s="20" t="str">
        <f>IF(C70="SMS_tanulmányi",IFERROR(VLOOKUP($D70,Támogatások!$B:$D,2,FALSE),""),IF($C70="SMP_szakmai",IFERROR(VLOOKUP($D70,Támogatások!$B:$D,3,FALSE),""),IF($C70="SMPdipl_diploma utáni szakmai",IFERROR(VLOOKUP($D70,Támogatások!$B:$D,3,FALSE),""),"")))</f>
        <v/>
      </c>
      <c r="F70" s="36"/>
      <c r="G70" s="36"/>
      <c r="H70" s="21">
        <f>IFERROR(IF((LEFT($C70:$C353,2)="SM")*($F70:$F498&gt;DATE("2015","05","31"))*($G70:$G498&lt;DATE("2019","09","30")),((YEAR($G70)-YEAR($F70))*360+(MONTH($G70)-MONTH($F70))*30+(IF(DAY($G70)=31,30,DAY($G70))-IF(DAY($F70)=31,30,DAY($F70)))+1),0),””)</f>
        <v>0</v>
      </c>
      <c r="I70" s="31"/>
      <c r="J70" s="19">
        <f>IFERROR($H70:$H207-$I70:I387,"")</f>
        <v>0</v>
      </c>
      <c r="K70" s="19">
        <f>IFERROR(IF(LEFT($C70:C868,2)="SM",ROUNDDOWN($J70:J868/30,0),0),"")</f>
        <v>0</v>
      </c>
      <c r="L70" s="19">
        <f t="shared" si="6"/>
        <v>0</v>
      </c>
      <c r="M70" s="31"/>
      <c r="N70" s="23">
        <f t="shared" si="7"/>
        <v>0</v>
      </c>
      <c r="O70" s="23">
        <f t="shared" si="8"/>
        <v>0</v>
      </c>
      <c r="P70" s="23">
        <f t="shared" si="9"/>
        <v>0</v>
      </c>
      <c r="Q70" s="23">
        <f t="shared" si="10"/>
        <v>0</v>
      </c>
    </row>
    <row r="71" spans="1:17" ht="15.75" x14ac:dyDescent="0.25">
      <c r="A71" s="31"/>
      <c r="B71" s="31"/>
      <c r="C71" s="32"/>
      <c r="D71" s="31"/>
      <c r="E71" s="20" t="str">
        <f>IF(C71="SMS_tanulmányi",IFERROR(VLOOKUP($D71,Támogatások!$B:$D,2,FALSE),""),IF($C71="SMP_szakmai",IFERROR(VLOOKUP($D71,Támogatások!$B:$D,3,FALSE),""),IF($C71="SMPdipl_diploma utáni szakmai",IFERROR(VLOOKUP($D71,Támogatások!$B:$D,3,FALSE),""),"")))</f>
        <v/>
      </c>
      <c r="F71" s="36"/>
      <c r="G71" s="36"/>
      <c r="H71" s="21">
        <f>IFERROR(IF((LEFT($C71:$C354,2)="SM")*($F71:$F499&gt;DATE("2015","05","31"))*($G71:$G499&lt;DATE("2019","09","30")),((YEAR($G71)-YEAR($F71))*360+(MONTH($G71)-MONTH($F71))*30+(IF(DAY($G71)=31,30,DAY($G71))-IF(DAY($F71)=31,30,DAY($F71)))+1),0),””)</f>
        <v>0</v>
      </c>
      <c r="I71" s="31"/>
      <c r="J71" s="19">
        <f>IFERROR($H71:$H208-$I71:I388,"")</f>
        <v>0</v>
      </c>
      <c r="K71" s="19">
        <f>IFERROR(IF(LEFT($C71:C869,2)="SM",ROUNDDOWN($J71:J869/30,0),0),"")</f>
        <v>0</v>
      </c>
      <c r="L71" s="19">
        <f t="shared" si="6"/>
        <v>0</v>
      </c>
      <c r="M71" s="31"/>
      <c r="N71" s="23">
        <f t="shared" si="7"/>
        <v>0</v>
      </c>
      <c r="O71" s="23">
        <f t="shared" si="8"/>
        <v>0</v>
      </c>
      <c r="P71" s="23">
        <f t="shared" si="9"/>
        <v>0</v>
      </c>
      <c r="Q71" s="23">
        <f t="shared" si="10"/>
        <v>0</v>
      </c>
    </row>
    <row r="72" spans="1:17" ht="15.75" x14ac:dyDescent="0.25">
      <c r="A72" s="31"/>
      <c r="B72" s="31"/>
      <c r="C72" s="32"/>
      <c r="D72" s="31"/>
      <c r="E72" s="20" t="str">
        <f>IF(C72="SMS_tanulmányi",IFERROR(VLOOKUP($D72,Támogatások!$B:$D,2,FALSE),""),IF($C72="SMP_szakmai",IFERROR(VLOOKUP($D72,Támogatások!$B:$D,3,FALSE),""),IF($C72="SMPdipl_diploma utáni szakmai",IFERROR(VLOOKUP($D72,Támogatások!$B:$D,3,FALSE),""),"")))</f>
        <v/>
      </c>
      <c r="F72" s="36"/>
      <c r="G72" s="36"/>
      <c r="H72" s="21">
        <f>IFERROR(IF((LEFT($C72:$C355,2)="SM")*($F72:$F500&gt;DATE("2015","05","31"))*($G72:$G500&lt;DATE("2019","09","30")),((YEAR($G72)-YEAR($F72))*360+(MONTH($G72)-MONTH($F72))*30+(IF(DAY($G72)=31,30,DAY($G72))-IF(DAY($F72)=31,30,DAY($F72)))+1),0),””)</f>
        <v>0</v>
      </c>
      <c r="I72" s="31"/>
      <c r="J72" s="19">
        <f>IFERROR($H72:$H209-$I72:I389,"")</f>
        <v>0</v>
      </c>
      <c r="K72" s="19">
        <f>IFERROR(IF(LEFT($C72:C870,2)="SM",ROUNDDOWN($J72:J870/30,0),0),"")</f>
        <v>0</v>
      </c>
      <c r="L72" s="19">
        <f t="shared" si="6"/>
        <v>0</v>
      </c>
      <c r="M72" s="31"/>
      <c r="N72" s="23">
        <f t="shared" si="7"/>
        <v>0</v>
      </c>
      <c r="O72" s="23">
        <f t="shared" si="8"/>
        <v>0</v>
      </c>
      <c r="P72" s="23">
        <f t="shared" si="9"/>
        <v>0</v>
      </c>
      <c r="Q72" s="23">
        <f t="shared" si="10"/>
        <v>0</v>
      </c>
    </row>
    <row r="73" spans="1:17" ht="15.75" x14ac:dyDescent="0.25">
      <c r="A73" s="31"/>
      <c r="B73" s="31"/>
      <c r="C73" s="32"/>
      <c r="D73" s="31"/>
      <c r="E73" s="20" t="str">
        <f>IF(C73="SMS_tanulmányi",IFERROR(VLOOKUP($D73,Támogatások!$B:$D,2,FALSE),""),IF($C73="SMP_szakmai",IFERROR(VLOOKUP($D73,Támogatások!$B:$D,3,FALSE),""),IF($C73="SMPdipl_diploma utáni szakmai",IFERROR(VLOOKUP($D73,Támogatások!$B:$D,3,FALSE),""),"")))</f>
        <v/>
      </c>
      <c r="F73" s="36"/>
      <c r="G73" s="36"/>
      <c r="H73" s="21">
        <f>IFERROR(IF((LEFT($C73:$C356,2)="SM")*($F73:$F501&gt;DATE("2015","05","31"))*($G73:$G501&lt;DATE("2019","09","30")),((YEAR($G73)-YEAR($F73))*360+(MONTH($G73)-MONTH($F73))*30+(IF(DAY($G73)=31,30,DAY($G73))-IF(DAY($F73)=31,30,DAY($F73)))+1),0),””)</f>
        <v>0</v>
      </c>
      <c r="I73" s="31"/>
      <c r="J73" s="19">
        <f>IFERROR($H73:$H210-$I73:I390,"")</f>
        <v>0</v>
      </c>
      <c r="K73" s="19">
        <f>IFERROR(IF(LEFT($C73:C871,2)="SM",ROUNDDOWN($J73:J871/30,0),0),"")</f>
        <v>0</v>
      </c>
      <c r="L73" s="19">
        <f t="shared" si="6"/>
        <v>0</v>
      </c>
      <c r="M73" s="31"/>
      <c r="N73" s="23">
        <f t="shared" si="7"/>
        <v>0</v>
      </c>
      <c r="O73" s="23">
        <f t="shared" si="8"/>
        <v>0</v>
      </c>
      <c r="P73" s="23">
        <f t="shared" si="9"/>
        <v>0</v>
      </c>
      <c r="Q73" s="23">
        <f t="shared" si="10"/>
        <v>0</v>
      </c>
    </row>
    <row r="74" spans="1:17" ht="15.75" x14ac:dyDescent="0.25">
      <c r="A74" s="31"/>
      <c r="B74" s="31"/>
      <c r="C74" s="32"/>
      <c r="D74" s="31"/>
      <c r="E74" s="20" t="str">
        <f>IF(C74="SMS_tanulmányi",IFERROR(VLOOKUP($D74,Támogatások!$B:$D,2,FALSE),""),IF($C74="SMP_szakmai",IFERROR(VLOOKUP($D74,Támogatások!$B:$D,3,FALSE),""),IF($C74="SMPdipl_diploma utáni szakmai",IFERROR(VLOOKUP($D74,Támogatások!$B:$D,3,FALSE),""),"")))</f>
        <v/>
      </c>
      <c r="F74" s="36"/>
      <c r="G74" s="36"/>
      <c r="H74" s="21">
        <f>IFERROR(IF((LEFT($C74:$C357,2)="SM")*($F74:$F502&gt;DATE("2015","05","31"))*($G74:$G502&lt;DATE("2019","09","30")),((YEAR($G74)-YEAR($F74))*360+(MONTH($G74)-MONTH($F74))*30+(IF(DAY($G74)=31,30,DAY($G74))-IF(DAY($F74)=31,30,DAY($F74)))+1),0),””)</f>
        <v>0</v>
      </c>
      <c r="I74" s="31"/>
      <c r="J74" s="19">
        <f>IFERROR($H74:$H211-$I74:I391,"")</f>
        <v>0</v>
      </c>
      <c r="K74" s="19">
        <f>IFERROR(IF(LEFT($C74:C872,2)="SM",ROUNDDOWN($J74:J872/30,0),0),"")</f>
        <v>0</v>
      </c>
      <c r="L74" s="19">
        <f t="shared" si="6"/>
        <v>0</v>
      </c>
      <c r="M74" s="31"/>
      <c r="N74" s="23">
        <f t="shared" si="7"/>
        <v>0</v>
      </c>
      <c r="O74" s="23">
        <f t="shared" si="8"/>
        <v>0</v>
      </c>
      <c r="P74" s="23">
        <f t="shared" si="9"/>
        <v>0</v>
      </c>
      <c r="Q74" s="23">
        <f t="shared" si="10"/>
        <v>0</v>
      </c>
    </row>
    <row r="75" spans="1:17" ht="15.75" x14ac:dyDescent="0.25">
      <c r="A75" s="31"/>
      <c r="B75" s="31"/>
      <c r="C75" s="32"/>
      <c r="D75" s="31"/>
      <c r="E75" s="20" t="str">
        <f>IF(C75="SMS_tanulmányi",IFERROR(VLOOKUP($D75,Támogatások!$B:$D,2,FALSE),""),IF($C75="SMP_szakmai",IFERROR(VLOOKUP($D75,Támogatások!$B:$D,3,FALSE),""),IF($C75="SMPdipl_diploma utáni szakmai",IFERROR(VLOOKUP($D75,Támogatások!$B:$D,3,FALSE),""),"")))</f>
        <v/>
      </c>
      <c r="F75" s="36"/>
      <c r="G75" s="36"/>
      <c r="H75" s="21">
        <f>IFERROR(IF((LEFT($C75:$C358,2)="SM")*($F75:$F503&gt;DATE("2015","05","31"))*($G75:$G503&lt;DATE("2019","09","30")),((YEAR($G75)-YEAR($F75))*360+(MONTH($G75)-MONTH($F75))*30+(IF(DAY($G75)=31,30,DAY($G75))-IF(DAY($F75)=31,30,DAY($F75)))+1),0),””)</f>
        <v>0</v>
      </c>
      <c r="I75" s="31"/>
      <c r="J75" s="19">
        <f>IFERROR($H75:$H212-$I75:I392,"")</f>
        <v>0</v>
      </c>
      <c r="K75" s="19">
        <f>IFERROR(IF(LEFT($C75:C873,2)="SM",ROUNDDOWN($J75:J873/30,0),0),"")</f>
        <v>0</v>
      </c>
      <c r="L75" s="19">
        <f t="shared" si="6"/>
        <v>0</v>
      </c>
      <c r="M75" s="31"/>
      <c r="N75" s="23">
        <f t="shared" si="7"/>
        <v>0</v>
      </c>
      <c r="O75" s="23">
        <f t="shared" si="8"/>
        <v>0</v>
      </c>
      <c r="P75" s="23">
        <f t="shared" si="9"/>
        <v>0</v>
      </c>
      <c r="Q75" s="23">
        <f t="shared" si="10"/>
        <v>0</v>
      </c>
    </row>
    <row r="76" spans="1:17" ht="15.75" x14ac:dyDescent="0.25">
      <c r="A76" s="31"/>
      <c r="B76" s="31"/>
      <c r="C76" s="32"/>
      <c r="D76" s="31"/>
      <c r="E76" s="20" t="str">
        <f>IF(C76="SMS_tanulmányi",IFERROR(VLOOKUP($D76,Támogatások!$B:$D,2,FALSE),""),IF($C76="SMP_szakmai",IFERROR(VLOOKUP($D76,Támogatások!$B:$D,3,FALSE),""),IF($C76="SMPdipl_diploma utáni szakmai",IFERROR(VLOOKUP($D76,Támogatások!$B:$D,3,FALSE),""),"")))</f>
        <v/>
      </c>
      <c r="F76" s="36"/>
      <c r="G76" s="36"/>
      <c r="H76" s="21">
        <f>IFERROR(IF((LEFT($C76:$C359,2)="SM")*($F76:$F504&gt;DATE("2015","05","31"))*($G76:$G504&lt;DATE("2019","09","30")),((YEAR($G76)-YEAR($F76))*360+(MONTH($G76)-MONTH($F76))*30+(IF(DAY($G76)=31,30,DAY($G76))-IF(DAY($F76)=31,30,DAY($F76)))+1),0),””)</f>
        <v>0</v>
      </c>
      <c r="I76" s="31"/>
      <c r="J76" s="19">
        <f>IFERROR($H76:$H213-$I76:I393,"")</f>
        <v>0</v>
      </c>
      <c r="K76" s="19">
        <f>IFERROR(IF(LEFT($C76:C874,2)="SM",ROUNDDOWN($J76:J874/30,0),0),"")</f>
        <v>0</v>
      </c>
      <c r="L76" s="19">
        <f t="shared" si="6"/>
        <v>0</v>
      </c>
      <c r="M76" s="31"/>
      <c r="N76" s="23">
        <f t="shared" si="7"/>
        <v>0</v>
      </c>
      <c r="O76" s="23">
        <f t="shared" si="8"/>
        <v>0</v>
      </c>
      <c r="P76" s="23">
        <f t="shared" si="9"/>
        <v>0</v>
      </c>
      <c r="Q76" s="23">
        <f t="shared" si="10"/>
        <v>0</v>
      </c>
    </row>
    <row r="77" spans="1:17" ht="15.75" x14ac:dyDescent="0.25">
      <c r="A77" s="31"/>
      <c r="B77" s="31"/>
      <c r="C77" s="32"/>
      <c r="D77" s="31"/>
      <c r="E77" s="20" t="str">
        <f>IF(C77="SMS_tanulmányi",IFERROR(VLOOKUP($D77,Támogatások!$B:$D,2,FALSE),""),IF($C77="SMP_szakmai",IFERROR(VLOOKUP($D77,Támogatások!$B:$D,3,FALSE),""),IF($C77="SMPdipl_diploma utáni szakmai",IFERROR(VLOOKUP($D77,Támogatások!$B:$D,3,FALSE),""),"")))</f>
        <v/>
      </c>
      <c r="F77" s="36"/>
      <c r="G77" s="36"/>
      <c r="H77" s="21">
        <f>IFERROR(IF((LEFT($C77:$C360,2)="SM")*($F77:$F505&gt;DATE("2015","05","31"))*($G77:$G505&lt;DATE("2019","09","30")),((YEAR($G77)-YEAR($F77))*360+(MONTH($G77)-MONTH($F77))*30+(IF(DAY($G77)=31,30,DAY($G77))-IF(DAY($F77)=31,30,DAY($F77)))+1),0),””)</f>
        <v>0</v>
      </c>
      <c r="I77" s="31"/>
      <c r="J77" s="19">
        <f>IFERROR($H77:$H214-$I77:I394,"")</f>
        <v>0</v>
      </c>
      <c r="K77" s="19">
        <f>IFERROR(IF(LEFT($C77:C875,2)="SM",ROUNDDOWN($J77:J875/30,0),0),"")</f>
        <v>0</v>
      </c>
      <c r="L77" s="19">
        <f t="shared" si="6"/>
        <v>0</v>
      </c>
      <c r="M77" s="31"/>
      <c r="N77" s="23">
        <f t="shared" si="7"/>
        <v>0</v>
      </c>
      <c r="O77" s="23">
        <f t="shared" si="8"/>
        <v>0</v>
      </c>
      <c r="P77" s="23">
        <f t="shared" si="9"/>
        <v>0</v>
      </c>
      <c r="Q77" s="23">
        <f t="shared" si="10"/>
        <v>0</v>
      </c>
    </row>
    <row r="78" spans="1:17" ht="15.75" x14ac:dyDescent="0.25">
      <c r="A78" s="31"/>
      <c r="B78" s="31"/>
      <c r="C78" s="32"/>
      <c r="D78" s="31"/>
      <c r="E78" s="20" t="str">
        <f>IF(C78="SMS_tanulmányi",IFERROR(VLOOKUP($D78,Támogatások!$B:$D,2,FALSE),""),IF($C78="SMP_szakmai",IFERROR(VLOOKUP($D78,Támogatások!$B:$D,3,FALSE),""),IF($C78="SMPdipl_diploma utáni szakmai",IFERROR(VLOOKUP($D78,Támogatások!$B:$D,3,FALSE),""),"")))</f>
        <v/>
      </c>
      <c r="F78" s="36"/>
      <c r="G78" s="36"/>
      <c r="H78" s="21">
        <f>IFERROR(IF((LEFT($C78:$C361,2)="SM")*($F78:$F506&gt;DATE("2015","05","31"))*($G78:$G506&lt;DATE("2019","09","30")),((YEAR($G78)-YEAR($F78))*360+(MONTH($G78)-MONTH($F78))*30+(IF(DAY($G78)=31,30,DAY($G78))-IF(DAY($F78)=31,30,DAY($F78)))+1),0),””)</f>
        <v>0</v>
      </c>
      <c r="I78" s="31"/>
      <c r="J78" s="19">
        <f>IFERROR($H78:$H215-$I78:I395,"")</f>
        <v>0</v>
      </c>
      <c r="K78" s="19">
        <f>IFERROR(IF(LEFT($C78:C876,2)="SM",ROUNDDOWN($J78:J876/30,0),0),"")</f>
        <v>0</v>
      </c>
      <c r="L78" s="19">
        <f t="shared" si="6"/>
        <v>0</v>
      </c>
      <c r="M78" s="31"/>
      <c r="N78" s="23">
        <f t="shared" si="7"/>
        <v>0</v>
      </c>
      <c r="O78" s="23">
        <f t="shared" si="8"/>
        <v>0</v>
      </c>
      <c r="P78" s="23">
        <f t="shared" si="9"/>
        <v>0</v>
      </c>
      <c r="Q78" s="23">
        <f t="shared" si="10"/>
        <v>0</v>
      </c>
    </row>
    <row r="79" spans="1:17" ht="15.75" x14ac:dyDescent="0.25">
      <c r="A79" s="31"/>
      <c r="B79" s="31"/>
      <c r="C79" s="32"/>
      <c r="D79" s="31"/>
      <c r="E79" s="20" t="str">
        <f>IF(C79="SMS_tanulmányi",IFERROR(VLOOKUP($D79,Támogatások!$B:$D,2,FALSE),""),IF($C79="SMP_szakmai",IFERROR(VLOOKUP($D79,Támogatások!$B:$D,3,FALSE),""),IF($C79="SMPdipl_diploma utáni szakmai",IFERROR(VLOOKUP($D79,Támogatások!$B:$D,3,FALSE),""),"")))</f>
        <v/>
      </c>
      <c r="F79" s="36"/>
      <c r="G79" s="36"/>
      <c r="H79" s="21">
        <f>IFERROR(IF((LEFT($C79:$C362,2)="SM")*($F79:$F507&gt;DATE("2015","05","31"))*($G79:$G507&lt;DATE("2019","09","30")),((YEAR($G79)-YEAR($F79))*360+(MONTH($G79)-MONTH($F79))*30+(IF(DAY($G79)=31,30,DAY($G79))-IF(DAY($F79)=31,30,DAY($F79)))+1),0),””)</f>
        <v>0</v>
      </c>
      <c r="I79" s="31"/>
      <c r="J79" s="19">
        <f>IFERROR($H79:$H216-$I79:I396,"")</f>
        <v>0</v>
      </c>
      <c r="K79" s="19">
        <f>IFERROR(IF(LEFT($C79:C877,2)="SM",ROUNDDOWN($J79:J877/30,0),0),"")</f>
        <v>0</v>
      </c>
      <c r="L79" s="19">
        <f t="shared" si="6"/>
        <v>0</v>
      </c>
      <c r="M79" s="31"/>
      <c r="N79" s="23">
        <f t="shared" si="7"/>
        <v>0</v>
      </c>
      <c r="O79" s="23">
        <f t="shared" si="8"/>
        <v>0</v>
      </c>
      <c r="P79" s="23">
        <f t="shared" si="9"/>
        <v>0</v>
      </c>
      <c r="Q79" s="23">
        <f t="shared" si="10"/>
        <v>0</v>
      </c>
    </row>
    <row r="80" spans="1:17" ht="15.75" x14ac:dyDescent="0.25">
      <c r="A80" s="31"/>
      <c r="B80" s="31"/>
      <c r="C80" s="32"/>
      <c r="D80" s="31"/>
      <c r="E80" s="20" t="str">
        <f>IF(C80="SMS_tanulmányi",IFERROR(VLOOKUP($D80,Támogatások!$B:$D,2,FALSE),""),IF($C80="SMP_szakmai",IFERROR(VLOOKUP($D80,Támogatások!$B:$D,3,FALSE),""),IF($C80="SMPdipl_diploma utáni szakmai",IFERROR(VLOOKUP($D80,Támogatások!$B:$D,3,FALSE),""),"")))</f>
        <v/>
      </c>
      <c r="F80" s="36"/>
      <c r="G80" s="36"/>
      <c r="H80" s="21">
        <f>IFERROR(IF((LEFT($C80:$C363,2)="SM")*($F80:$F508&gt;DATE("2015","05","31"))*($G80:$G508&lt;DATE("2019","09","30")),((YEAR($G80)-YEAR($F80))*360+(MONTH($G80)-MONTH($F80))*30+(IF(DAY($G80)=31,30,DAY($G80))-IF(DAY($F80)=31,30,DAY($F80)))+1),0),””)</f>
        <v>0</v>
      </c>
      <c r="I80" s="31"/>
      <c r="J80" s="19">
        <f>IFERROR($H80:$H217-$I80:I397,"")</f>
        <v>0</v>
      </c>
      <c r="K80" s="19">
        <f>IFERROR(IF(LEFT($C80:C878,2)="SM",ROUNDDOWN($J80:J878/30,0),0),"")</f>
        <v>0</v>
      </c>
      <c r="L80" s="19">
        <f t="shared" si="6"/>
        <v>0</v>
      </c>
      <c r="M80" s="31"/>
      <c r="N80" s="23">
        <f t="shared" si="7"/>
        <v>0</v>
      </c>
      <c r="O80" s="23">
        <f t="shared" si="8"/>
        <v>0</v>
      </c>
      <c r="P80" s="23">
        <f t="shared" si="9"/>
        <v>0</v>
      </c>
      <c r="Q80" s="23">
        <f t="shared" si="10"/>
        <v>0</v>
      </c>
    </row>
    <row r="81" spans="1:17" ht="15.75" x14ac:dyDescent="0.25">
      <c r="A81" s="31"/>
      <c r="B81" s="31"/>
      <c r="C81" s="32"/>
      <c r="D81" s="31"/>
      <c r="E81" s="20" t="str">
        <f>IF(C81="SMS_tanulmányi",IFERROR(VLOOKUP($D81,Támogatások!$B:$D,2,FALSE),""),IF($C81="SMP_szakmai",IFERROR(VLOOKUP($D81,Támogatások!$B:$D,3,FALSE),""),IF($C81="SMPdipl_diploma utáni szakmai",IFERROR(VLOOKUP($D81,Támogatások!$B:$D,3,FALSE),""),"")))</f>
        <v/>
      </c>
      <c r="F81" s="36"/>
      <c r="G81" s="36"/>
      <c r="H81" s="21">
        <f>IFERROR(IF((LEFT($C81:$C364,2)="SM")*($F81:$F509&gt;DATE("2015","05","31"))*($G81:$G509&lt;DATE("2019","09","30")),((YEAR($G81)-YEAR($F81))*360+(MONTH($G81)-MONTH($F81))*30+(IF(DAY($G81)=31,30,DAY($G81))-IF(DAY($F81)=31,30,DAY($F81)))+1),0),””)</f>
        <v>0</v>
      </c>
      <c r="I81" s="31"/>
      <c r="J81" s="19">
        <f>IFERROR($H81:$H218-$I81:I398,"")</f>
        <v>0</v>
      </c>
      <c r="K81" s="19">
        <f>IFERROR(IF(LEFT($C81:C879,2)="SM",ROUNDDOWN($J81:J879/30,0),0),"")</f>
        <v>0</v>
      </c>
      <c r="L81" s="19">
        <f t="shared" si="6"/>
        <v>0</v>
      </c>
      <c r="M81" s="31"/>
      <c r="N81" s="23">
        <f t="shared" si="7"/>
        <v>0</v>
      </c>
      <c r="O81" s="23">
        <f t="shared" si="8"/>
        <v>0</v>
      </c>
      <c r="P81" s="23">
        <f t="shared" si="9"/>
        <v>0</v>
      </c>
      <c r="Q81" s="23">
        <f t="shared" si="10"/>
        <v>0</v>
      </c>
    </row>
    <row r="82" spans="1:17" ht="15.75" x14ac:dyDescent="0.25">
      <c r="A82" s="31"/>
      <c r="B82" s="31"/>
      <c r="C82" s="32"/>
      <c r="D82" s="31"/>
      <c r="E82" s="20" t="str">
        <f>IF(C82="SMS_tanulmányi",IFERROR(VLOOKUP($D82,Támogatások!$B:$D,2,FALSE),""),IF($C82="SMP_szakmai",IFERROR(VLOOKUP($D82,Támogatások!$B:$D,3,FALSE),""),IF($C82="SMPdipl_diploma utáni szakmai",IFERROR(VLOOKUP($D82,Támogatások!$B:$D,3,FALSE),""),"")))</f>
        <v/>
      </c>
      <c r="F82" s="36"/>
      <c r="G82" s="36"/>
      <c r="H82" s="21">
        <f>IFERROR(IF((LEFT($C82:$C365,2)="SM")*($F82:$F510&gt;DATE("2015","05","31"))*($G82:$G510&lt;DATE("2019","09","30")),((YEAR($G82)-YEAR($F82))*360+(MONTH($G82)-MONTH($F82))*30+(IF(DAY($G82)=31,30,DAY($G82))-IF(DAY($F82)=31,30,DAY($F82)))+1),0),””)</f>
        <v>0</v>
      </c>
      <c r="I82" s="31"/>
      <c r="J82" s="19">
        <f>IFERROR($H82:$H219-$I82:I399,"")</f>
        <v>0</v>
      </c>
      <c r="K82" s="19">
        <f>IFERROR(IF(LEFT($C82:C880,2)="SM",ROUNDDOWN($J82:J880/30,0),0),"")</f>
        <v>0</v>
      </c>
      <c r="L82" s="19">
        <f t="shared" si="6"/>
        <v>0</v>
      </c>
      <c r="M82" s="31"/>
      <c r="N82" s="23">
        <f t="shared" si="7"/>
        <v>0</v>
      </c>
      <c r="O82" s="23">
        <f t="shared" si="8"/>
        <v>0</v>
      </c>
      <c r="P82" s="23">
        <f t="shared" si="9"/>
        <v>0</v>
      </c>
      <c r="Q82" s="23">
        <f t="shared" si="10"/>
        <v>0</v>
      </c>
    </row>
    <row r="83" spans="1:17" ht="15.75" x14ac:dyDescent="0.25">
      <c r="A83" s="31"/>
      <c r="B83" s="31"/>
      <c r="C83" s="32"/>
      <c r="D83" s="31"/>
      <c r="E83" s="20" t="str">
        <f>IF(C83="SMS_tanulmányi",IFERROR(VLOOKUP($D83,Támogatások!$B:$D,2,FALSE),""),IF($C83="SMP_szakmai",IFERROR(VLOOKUP($D83,Támogatások!$B:$D,3,FALSE),""),IF($C83="SMPdipl_diploma utáni szakmai",IFERROR(VLOOKUP($D83,Támogatások!$B:$D,3,FALSE),""),"")))</f>
        <v/>
      </c>
      <c r="F83" s="36"/>
      <c r="G83" s="36"/>
      <c r="H83" s="21">
        <f>IFERROR(IF((LEFT($C83:$C366,2)="SM")*($F83:$F511&gt;DATE("2015","05","31"))*($G83:$G511&lt;DATE("2019","09","30")),((YEAR($G83)-YEAR($F83))*360+(MONTH($G83)-MONTH($F83))*30+(IF(DAY($G83)=31,30,DAY($G83))-IF(DAY($F83)=31,30,DAY($F83)))+1),0),””)</f>
        <v>0</v>
      </c>
      <c r="I83" s="31"/>
      <c r="J83" s="19">
        <f>IFERROR($H83:$H220-$I83:I400,"")</f>
        <v>0</v>
      </c>
      <c r="K83" s="19">
        <f>IFERROR(IF(LEFT($C83:C881,2)="SM",ROUNDDOWN($J83:J881/30,0),0),"")</f>
        <v>0</v>
      </c>
      <c r="L83" s="19">
        <f t="shared" si="6"/>
        <v>0</v>
      </c>
      <c r="M83" s="31"/>
      <c r="N83" s="23">
        <f t="shared" si="7"/>
        <v>0</v>
      </c>
      <c r="O83" s="23">
        <f t="shared" si="8"/>
        <v>0</v>
      </c>
      <c r="P83" s="23">
        <f t="shared" si="9"/>
        <v>0</v>
      </c>
      <c r="Q83" s="23">
        <f t="shared" si="10"/>
        <v>0</v>
      </c>
    </row>
    <row r="84" spans="1:17" ht="15.75" x14ac:dyDescent="0.25">
      <c r="A84" s="31"/>
      <c r="B84" s="31"/>
      <c r="C84" s="32"/>
      <c r="D84" s="31"/>
      <c r="E84" s="20" t="str">
        <f>IF(C84="SMS_tanulmányi",IFERROR(VLOOKUP($D84,Támogatások!$B:$D,2,FALSE),""),IF($C84="SMP_szakmai",IFERROR(VLOOKUP($D84,Támogatások!$B:$D,3,FALSE),""),IF($C84="SMPdipl_diploma utáni szakmai",IFERROR(VLOOKUP($D84,Támogatások!$B:$D,3,FALSE),""),"")))</f>
        <v/>
      </c>
      <c r="F84" s="36"/>
      <c r="G84" s="36"/>
      <c r="H84" s="21">
        <f>IFERROR(IF((LEFT($C84:$C367,2)="SM")*($F84:$F512&gt;DATE("2015","05","31"))*($G84:$G512&lt;DATE("2019","09","30")),((YEAR($G84)-YEAR($F84))*360+(MONTH($G84)-MONTH($F84))*30+(IF(DAY($G84)=31,30,DAY($G84))-IF(DAY($F84)=31,30,DAY($F84)))+1),0),””)</f>
        <v>0</v>
      </c>
      <c r="I84" s="31"/>
      <c r="J84" s="19">
        <f>IFERROR($H84:$H221-$I84:I401,"")</f>
        <v>0</v>
      </c>
      <c r="K84" s="19">
        <f>IFERROR(IF(LEFT($C84:C882,2)="SM",ROUNDDOWN($J84:J882/30,0),0),"")</f>
        <v>0</v>
      </c>
      <c r="L84" s="19">
        <f t="shared" si="6"/>
        <v>0</v>
      </c>
      <c r="M84" s="31"/>
      <c r="N84" s="23">
        <f t="shared" si="7"/>
        <v>0</v>
      </c>
      <c r="O84" s="23">
        <f t="shared" si="8"/>
        <v>0</v>
      </c>
      <c r="P84" s="23">
        <f t="shared" si="9"/>
        <v>0</v>
      </c>
      <c r="Q84" s="23">
        <f t="shared" si="10"/>
        <v>0</v>
      </c>
    </row>
    <row r="85" spans="1:17" ht="15.75" x14ac:dyDescent="0.25">
      <c r="A85" s="31"/>
      <c r="B85" s="31"/>
      <c r="C85" s="32"/>
      <c r="D85" s="31"/>
      <c r="E85" s="20" t="str">
        <f>IF(C85="SMS_tanulmányi",IFERROR(VLOOKUP($D85,Támogatások!$B:$D,2,FALSE),""),IF($C85="SMP_szakmai",IFERROR(VLOOKUP($D85,Támogatások!$B:$D,3,FALSE),""),IF($C85="SMPdipl_diploma utáni szakmai",IFERROR(VLOOKUP($D85,Támogatások!$B:$D,3,FALSE),""),"")))</f>
        <v/>
      </c>
      <c r="F85" s="36"/>
      <c r="G85" s="36"/>
      <c r="H85" s="21">
        <f>IFERROR(IF((LEFT($C85:$C368,2)="SM")*($F85:$F513&gt;DATE("2015","05","31"))*($G85:$G513&lt;DATE("2019","09","30")),((YEAR($G85)-YEAR($F85))*360+(MONTH($G85)-MONTH($F85))*30+(IF(DAY($G85)=31,30,DAY($G85))-IF(DAY($F85)=31,30,DAY($F85)))+1),0),””)</f>
        <v>0</v>
      </c>
      <c r="I85" s="31"/>
      <c r="J85" s="19">
        <f>IFERROR($H85:$H222-$I85:I402,"")</f>
        <v>0</v>
      </c>
      <c r="K85" s="19">
        <f>IFERROR(IF(LEFT($C85:C883,2)="SM",ROUNDDOWN($J85:J883/30,0),0),"")</f>
        <v>0</v>
      </c>
      <c r="L85" s="19">
        <f t="shared" si="6"/>
        <v>0</v>
      </c>
      <c r="M85" s="31"/>
      <c r="N85" s="23">
        <f t="shared" si="7"/>
        <v>0</v>
      </c>
      <c r="O85" s="23">
        <f t="shared" si="8"/>
        <v>0</v>
      </c>
      <c r="P85" s="23">
        <f t="shared" si="9"/>
        <v>0</v>
      </c>
      <c r="Q85" s="23">
        <f t="shared" si="10"/>
        <v>0</v>
      </c>
    </row>
    <row r="86" spans="1:17" ht="15.75" x14ac:dyDescent="0.25">
      <c r="A86" s="31"/>
      <c r="B86" s="31"/>
      <c r="C86" s="32"/>
      <c r="D86" s="31"/>
      <c r="E86" s="20" t="str">
        <f>IF(C86="SMS_tanulmányi",IFERROR(VLOOKUP($D86,Támogatások!$B:$D,2,FALSE),""),IF($C86="SMP_szakmai",IFERROR(VLOOKUP($D86,Támogatások!$B:$D,3,FALSE),""),IF($C86="SMPdipl_diploma utáni szakmai",IFERROR(VLOOKUP($D86,Támogatások!$B:$D,3,FALSE),""),"")))</f>
        <v/>
      </c>
      <c r="F86" s="36"/>
      <c r="G86" s="36"/>
      <c r="H86" s="21">
        <f>IFERROR(IF((LEFT($C86:$C369,2)="SM")*($F86:$F514&gt;DATE("2015","05","31"))*($G86:$G514&lt;DATE("2019","09","30")),((YEAR($G86)-YEAR($F86))*360+(MONTH($G86)-MONTH($F86))*30+(IF(DAY($G86)=31,30,DAY($G86))-IF(DAY($F86)=31,30,DAY($F86)))+1),0),””)</f>
        <v>0</v>
      </c>
      <c r="I86" s="31"/>
      <c r="J86" s="19">
        <f>IFERROR($H86:$H223-$I86:I403,"")</f>
        <v>0</v>
      </c>
      <c r="K86" s="19">
        <f>IFERROR(IF(LEFT($C86:C884,2)="SM",ROUNDDOWN($J86:J884/30,0),0),"")</f>
        <v>0</v>
      </c>
      <c r="L86" s="19">
        <f t="shared" si="6"/>
        <v>0</v>
      </c>
      <c r="M86" s="31"/>
      <c r="N86" s="23">
        <f t="shared" si="7"/>
        <v>0</v>
      </c>
      <c r="O86" s="23">
        <f t="shared" si="8"/>
        <v>0</v>
      </c>
      <c r="P86" s="23">
        <f t="shared" si="9"/>
        <v>0</v>
      </c>
      <c r="Q86" s="23">
        <f t="shared" si="10"/>
        <v>0</v>
      </c>
    </row>
    <row r="87" spans="1:17" ht="15.75" x14ac:dyDescent="0.25">
      <c r="A87" s="31"/>
      <c r="B87" s="31"/>
      <c r="C87" s="32"/>
      <c r="D87" s="31"/>
      <c r="E87" s="20" t="str">
        <f>IF(C87="SMS_tanulmányi",IFERROR(VLOOKUP($D87,Támogatások!$B:$D,2,FALSE),""),IF($C87="SMP_szakmai",IFERROR(VLOOKUP($D87,Támogatások!$B:$D,3,FALSE),""),IF($C87="SMPdipl_diploma utáni szakmai",IFERROR(VLOOKUP($D87,Támogatások!$B:$D,3,FALSE),""),"")))</f>
        <v/>
      </c>
      <c r="F87" s="36"/>
      <c r="G87" s="36"/>
      <c r="H87" s="21">
        <f>IFERROR(IF((LEFT($C87:$C370,2)="SM")*($F87:$F515&gt;DATE("2015","05","31"))*($G87:$G515&lt;DATE("2019","09","30")),((YEAR($G87)-YEAR($F87))*360+(MONTH($G87)-MONTH($F87))*30+(IF(DAY($G87)=31,30,DAY($G87))-IF(DAY($F87)=31,30,DAY($F87)))+1),0),””)</f>
        <v>0</v>
      </c>
      <c r="I87" s="31"/>
      <c r="J87" s="19">
        <f>IFERROR($H87:$H224-$I87:I404,"")</f>
        <v>0</v>
      </c>
      <c r="K87" s="19">
        <f>IFERROR(IF(LEFT($C87:C885,2)="SM",ROUNDDOWN($J87:J885/30,0),0),"")</f>
        <v>0</v>
      </c>
      <c r="L87" s="19">
        <f t="shared" si="6"/>
        <v>0</v>
      </c>
      <c r="M87" s="31"/>
      <c r="N87" s="23">
        <f t="shared" si="7"/>
        <v>0</v>
      </c>
      <c r="O87" s="23">
        <f t="shared" si="8"/>
        <v>0</v>
      </c>
      <c r="P87" s="23">
        <f t="shared" si="9"/>
        <v>0</v>
      </c>
      <c r="Q87" s="23">
        <f t="shared" si="10"/>
        <v>0</v>
      </c>
    </row>
    <row r="88" spans="1:17" ht="15.75" x14ac:dyDescent="0.25">
      <c r="A88" s="31"/>
      <c r="B88" s="31"/>
      <c r="C88" s="32"/>
      <c r="D88" s="31"/>
      <c r="E88" s="20" t="str">
        <f>IF(C88="SMS_tanulmányi",IFERROR(VLOOKUP($D88,Támogatások!$B:$D,2,FALSE),""),IF($C88="SMP_szakmai",IFERROR(VLOOKUP($D88,Támogatások!$B:$D,3,FALSE),""),IF($C88="SMPdipl_diploma utáni szakmai",IFERROR(VLOOKUP($D88,Támogatások!$B:$D,3,FALSE),""),"")))</f>
        <v/>
      </c>
      <c r="F88" s="36"/>
      <c r="G88" s="36"/>
      <c r="H88" s="21">
        <f>IFERROR(IF((LEFT($C88:$C371,2)="SM")*($F88:$F516&gt;DATE("2015","05","31"))*($G88:$G516&lt;DATE("2019","09","30")),((YEAR($G88)-YEAR($F88))*360+(MONTH($G88)-MONTH($F88))*30+(IF(DAY($G88)=31,30,DAY($G88))-IF(DAY($F88)=31,30,DAY($F88)))+1),0),””)</f>
        <v>0</v>
      </c>
      <c r="I88" s="31"/>
      <c r="J88" s="19">
        <f>IFERROR($H88:$H225-$I88:I405,"")</f>
        <v>0</v>
      </c>
      <c r="K88" s="19">
        <f>IFERROR(IF(LEFT($C88:C886,2)="SM",ROUNDDOWN($J88:J886/30,0),0),"")</f>
        <v>0</v>
      </c>
      <c r="L88" s="19">
        <f t="shared" si="6"/>
        <v>0</v>
      </c>
      <c r="M88" s="31"/>
      <c r="N88" s="23">
        <f t="shared" si="7"/>
        <v>0</v>
      </c>
      <c r="O88" s="23">
        <f t="shared" si="8"/>
        <v>0</v>
      </c>
      <c r="P88" s="23">
        <f t="shared" si="9"/>
        <v>0</v>
      </c>
      <c r="Q88" s="23">
        <f t="shared" si="10"/>
        <v>0</v>
      </c>
    </row>
    <row r="89" spans="1:17" ht="15.75" x14ac:dyDescent="0.25">
      <c r="A89" s="31"/>
      <c r="B89" s="31"/>
      <c r="C89" s="32"/>
      <c r="D89" s="31"/>
      <c r="E89" s="20" t="str">
        <f>IF(C89="SMS_tanulmányi",IFERROR(VLOOKUP($D89,Támogatások!$B:$D,2,FALSE),""),IF($C89="SMP_szakmai",IFERROR(VLOOKUP($D89,Támogatások!$B:$D,3,FALSE),""),IF($C89="SMPdipl_diploma utáni szakmai",IFERROR(VLOOKUP($D89,Támogatások!$B:$D,3,FALSE),""),"")))</f>
        <v/>
      </c>
      <c r="F89" s="36"/>
      <c r="G89" s="36"/>
      <c r="H89" s="21">
        <f>IFERROR(IF((LEFT($C89:$C372,2)="SM")*($F89:$F517&gt;DATE("2015","05","31"))*($G89:$G517&lt;DATE("2019","09","30")),((YEAR($G89)-YEAR($F89))*360+(MONTH($G89)-MONTH($F89))*30+(IF(DAY($G89)=31,30,DAY($G89))-IF(DAY($F89)=31,30,DAY($F89)))+1),0),””)</f>
        <v>0</v>
      </c>
      <c r="I89" s="31"/>
      <c r="J89" s="19">
        <f>IFERROR($H89:$H226-$I89:I406,"")</f>
        <v>0</v>
      </c>
      <c r="K89" s="19">
        <f>IFERROR(IF(LEFT($C89:C887,2)="SM",ROUNDDOWN($J89:J887/30,0),0),"")</f>
        <v>0</v>
      </c>
      <c r="L89" s="19">
        <f t="shared" si="6"/>
        <v>0</v>
      </c>
      <c r="M89" s="31"/>
      <c r="N89" s="23">
        <f t="shared" si="7"/>
        <v>0</v>
      </c>
      <c r="O89" s="23">
        <f t="shared" si="8"/>
        <v>0</v>
      </c>
      <c r="P89" s="23">
        <f t="shared" si="9"/>
        <v>0</v>
      </c>
      <c r="Q89" s="23">
        <f t="shared" si="10"/>
        <v>0</v>
      </c>
    </row>
    <row r="90" spans="1:17" ht="15.75" x14ac:dyDescent="0.25">
      <c r="A90" s="31"/>
      <c r="B90" s="31"/>
      <c r="C90" s="32"/>
      <c r="D90" s="31"/>
      <c r="E90" s="20" t="str">
        <f>IF(C90="SMS_tanulmányi",IFERROR(VLOOKUP($D90,Támogatások!$B:$D,2,FALSE),""),IF($C90="SMP_szakmai",IFERROR(VLOOKUP($D90,Támogatások!$B:$D,3,FALSE),""),IF($C90="SMPdipl_diploma utáni szakmai",IFERROR(VLOOKUP($D90,Támogatások!$B:$D,3,FALSE),""),"")))</f>
        <v/>
      </c>
      <c r="F90" s="36"/>
      <c r="G90" s="36"/>
      <c r="H90" s="21">
        <f>IFERROR(IF((LEFT($C90:$C373,2)="SM")*($F90:$F518&gt;DATE("2015","05","31"))*($G90:$G518&lt;DATE("2019","09","30")),((YEAR($G90)-YEAR($F90))*360+(MONTH($G90)-MONTH($F90))*30+(IF(DAY($G90)=31,30,DAY($G90))-IF(DAY($F90)=31,30,DAY($F90)))+1),0),””)</f>
        <v>0</v>
      </c>
      <c r="I90" s="31"/>
      <c r="J90" s="19">
        <f>IFERROR($H90:$H227-$I90:I407,"")</f>
        <v>0</v>
      </c>
      <c r="K90" s="19">
        <f>IFERROR(IF(LEFT($C90:C888,2)="SM",ROUNDDOWN($J90:J888/30,0),0),"")</f>
        <v>0</v>
      </c>
      <c r="L90" s="19">
        <f t="shared" si="6"/>
        <v>0</v>
      </c>
      <c r="M90" s="31"/>
      <c r="N90" s="23">
        <f t="shared" si="7"/>
        <v>0</v>
      </c>
      <c r="O90" s="23">
        <f t="shared" si="8"/>
        <v>0</v>
      </c>
      <c r="P90" s="23">
        <f t="shared" si="9"/>
        <v>0</v>
      </c>
      <c r="Q90" s="23">
        <f t="shared" si="10"/>
        <v>0</v>
      </c>
    </row>
    <row r="91" spans="1:17" ht="15.75" x14ac:dyDescent="0.25">
      <c r="A91" s="31"/>
      <c r="B91" s="31"/>
      <c r="C91" s="32"/>
      <c r="D91" s="31"/>
      <c r="E91" s="20" t="str">
        <f>IF(C91="SMS_tanulmányi",IFERROR(VLOOKUP($D91,Támogatások!$B:$D,2,FALSE),""),IF($C91="SMP_szakmai",IFERROR(VLOOKUP($D91,Támogatások!$B:$D,3,FALSE),""),IF($C91="SMPdipl_diploma utáni szakmai",IFERROR(VLOOKUP($D91,Támogatások!$B:$D,3,FALSE),""),"")))</f>
        <v/>
      </c>
      <c r="F91" s="36"/>
      <c r="G91" s="36"/>
      <c r="H91" s="21">
        <f>IFERROR(IF((LEFT($C91:$C374,2)="SM")*($F91:$F519&gt;DATE("2015","05","31"))*($G91:$G519&lt;DATE("2019","09","30")),((YEAR($G91)-YEAR($F91))*360+(MONTH($G91)-MONTH($F91))*30+(IF(DAY($G91)=31,30,DAY($G91))-IF(DAY($F91)=31,30,DAY($F91)))+1),0),””)</f>
        <v>0</v>
      </c>
      <c r="I91" s="31"/>
      <c r="J91" s="19">
        <f>IFERROR($H91:$H228-$I91:I408,"")</f>
        <v>0</v>
      </c>
      <c r="K91" s="19">
        <f>IFERROR(IF(LEFT($C91:C889,2)="SM",ROUNDDOWN($J91:J889/30,0),0),"")</f>
        <v>0</v>
      </c>
      <c r="L91" s="19">
        <f t="shared" si="6"/>
        <v>0</v>
      </c>
      <c r="M91" s="31"/>
      <c r="N91" s="23">
        <f t="shared" si="7"/>
        <v>0</v>
      </c>
      <c r="O91" s="23">
        <f t="shared" si="8"/>
        <v>0</v>
      </c>
      <c r="P91" s="23">
        <f t="shared" si="9"/>
        <v>0</v>
      </c>
      <c r="Q91" s="23">
        <f t="shared" si="10"/>
        <v>0</v>
      </c>
    </row>
    <row r="92" spans="1:17" ht="15.75" x14ac:dyDescent="0.25">
      <c r="A92" s="31"/>
      <c r="B92" s="31"/>
      <c r="C92" s="32"/>
      <c r="D92" s="31"/>
      <c r="E92" s="20" t="str">
        <f>IF(C92="SMS_tanulmányi",IFERROR(VLOOKUP($D92,Támogatások!$B:$D,2,FALSE),""),IF($C92="SMP_szakmai",IFERROR(VLOOKUP($D92,Támogatások!$B:$D,3,FALSE),""),IF($C92="SMPdipl_diploma utáni szakmai",IFERROR(VLOOKUP($D92,Támogatások!$B:$D,3,FALSE),""),"")))</f>
        <v/>
      </c>
      <c r="F92" s="36"/>
      <c r="G92" s="36"/>
      <c r="H92" s="21">
        <f>IFERROR(IF((LEFT($C92:$C375,2)="SM")*($F92:$F520&gt;DATE("2015","05","31"))*($G92:$G520&lt;DATE("2019","09","30")),((YEAR($G92)-YEAR($F92))*360+(MONTH($G92)-MONTH($F92))*30+(IF(DAY($G92)=31,30,DAY($G92))-IF(DAY($F92)=31,30,DAY($F92)))+1),0),””)</f>
        <v>0</v>
      </c>
      <c r="I92" s="31"/>
      <c r="J92" s="19">
        <f>IFERROR($H92:$H229-$I92:I409,"")</f>
        <v>0</v>
      </c>
      <c r="K92" s="19">
        <f>IFERROR(IF(LEFT($C92:C890,2)="SM",ROUNDDOWN($J92:J890/30,0),0),"")</f>
        <v>0</v>
      </c>
      <c r="L92" s="19">
        <f t="shared" si="6"/>
        <v>0</v>
      </c>
      <c r="M92" s="31"/>
      <c r="N92" s="23">
        <f t="shared" si="7"/>
        <v>0</v>
      </c>
      <c r="O92" s="23">
        <f t="shared" si="8"/>
        <v>0</v>
      </c>
      <c r="P92" s="23">
        <f t="shared" si="9"/>
        <v>0</v>
      </c>
      <c r="Q92" s="23">
        <f t="shared" si="10"/>
        <v>0</v>
      </c>
    </row>
    <row r="93" spans="1:17" ht="15.75" x14ac:dyDescent="0.25">
      <c r="A93" s="31"/>
      <c r="B93" s="31"/>
      <c r="C93" s="32"/>
      <c r="D93" s="31"/>
      <c r="E93" s="20" t="str">
        <f>IF(C93="SMS_tanulmányi",IFERROR(VLOOKUP($D93,Támogatások!$B:$D,2,FALSE),""),IF($C93="SMP_szakmai",IFERROR(VLOOKUP($D93,Támogatások!$B:$D,3,FALSE),""),IF($C93="SMPdipl_diploma utáni szakmai",IFERROR(VLOOKUP($D93,Támogatások!$B:$D,3,FALSE),""),"")))</f>
        <v/>
      </c>
      <c r="F93" s="36"/>
      <c r="G93" s="36"/>
      <c r="H93" s="21">
        <f>IFERROR(IF((LEFT($C93:$C376,2)="SM")*($F93:$F521&gt;DATE("2015","05","31"))*($G93:$G521&lt;DATE("2019","09","30")),((YEAR($G93)-YEAR($F93))*360+(MONTH($G93)-MONTH($F93))*30+(IF(DAY($G93)=31,30,DAY($G93))-IF(DAY($F93)=31,30,DAY($F93)))+1),0),””)</f>
        <v>0</v>
      </c>
      <c r="I93" s="31"/>
      <c r="J93" s="19">
        <f>IFERROR($H93:$H230-$I93:I410,"")</f>
        <v>0</v>
      </c>
      <c r="K93" s="19">
        <f>IFERROR(IF(LEFT($C93:C891,2)="SM",ROUNDDOWN($J93:J891/30,0),0),"")</f>
        <v>0</v>
      </c>
      <c r="L93" s="19">
        <f t="shared" si="6"/>
        <v>0</v>
      </c>
      <c r="M93" s="31"/>
      <c r="N93" s="23">
        <f t="shared" si="7"/>
        <v>0</v>
      </c>
      <c r="O93" s="23">
        <f t="shared" si="8"/>
        <v>0</v>
      </c>
      <c r="P93" s="23">
        <f t="shared" si="9"/>
        <v>0</v>
      </c>
      <c r="Q93" s="23">
        <f t="shared" si="10"/>
        <v>0</v>
      </c>
    </row>
    <row r="94" spans="1:17" ht="15.75" x14ac:dyDescent="0.25">
      <c r="A94" s="31"/>
      <c r="B94" s="31"/>
      <c r="C94" s="32"/>
      <c r="D94" s="31"/>
      <c r="E94" s="20" t="str">
        <f>IF(C94="SMS_tanulmányi",IFERROR(VLOOKUP($D94,Támogatások!$B:$D,2,FALSE),""),IF($C94="SMP_szakmai",IFERROR(VLOOKUP($D94,Támogatások!$B:$D,3,FALSE),""),IF($C94="SMPdipl_diploma utáni szakmai",IFERROR(VLOOKUP($D94,Támogatások!$B:$D,3,FALSE),""),"")))</f>
        <v/>
      </c>
      <c r="F94" s="36"/>
      <c r="G94" s="36"/>
      <c r="H94" s="21">
        <f>IFERROR(IF((LEFT($C94:$C377,2)="SM")*($F94:$F522&gt;DATE("2015","05","31"))*($G94:$G522&lt;DATE("2019","09","30")),((YEAR($G94)-YEAR($F94))*360+(MONTH($G94)-MONTH($F94))*30+(IF(DAY($G94)=31,30,DAY($G94))-IF(DAY($F94)=31,30,DAY($F94)))+1),0),””)</f>
        <v>0</v>
      </c>
      <c r="I94" s="31"/>
      <c r="J94" s="19">
        <f>IFERROR($H94:$H231-$I94:I411,"")</f>
        <v>0</v>
      </c>
      <c r="K94" s="19">
        <f>IFERROR(IF(LEFT($C94:C892,2)="SM",ROUNDDOWN($J94:J892/30,0),0),"")</f>
        <v>0</v>
      </c>
      <c r="L94" s="19">
        <f t="shared" si="6"/>
        <v>0</v>
      </c>
      <c r="M94" s="31"/>
      <c r="N94" s="23">
        <f t="shared" si="7"/>
        <v>0</v>
      </c>
      <c r="O94" s="23">
        <f t="shared" si="8"/>
        <v>0</v>
      </c>
      <c r="P94" s="23">
        <f t="shared" si="9"/>
        <v>0</v>
      </c>
      <c r="Q94" s="23">
        <f t="shared" si="10"/>
        <v>0</v>
      </c>
    </row>
    <row r="95" spans="1:17" ht="15.75" x14ac:dyDescent="0.25">
      <c r="A95" s="31"/>
      <c r="B95" s="31"/>
      <c r="C95" s="32"/>
      <c r="D95" s="31"/>
      <c r="E95" s="20" t="str">
        <f>IF(C95="SMS_tanulmányi",IFERROR(VLOOKUP($D95,Támogatások!$B:$D,2,FALSE),""),IF($C95="SMP_szakmai",IFERROR(VLOOKUP($D95,Támogatások!$B:$D,3,FALSE),""),IF($C95="SMPdipl_diploma utáni szakmai",IFERROR(VLOOKUP($D95,Támogatások!$B:$D,3,FALSE),""),"")))</f>
        <v/>
      </c>
      <c r="F95" s="36"/>
      <c r="G95" s="36"/>
      <c r="H95" s="21">
        <f>IFERROR(IF((LEFT($C95:$C378,2)="SM")*($F95:$F523&gt;DATE("2015","05","31"))*($G95:$G523&lt;DATE("2019","09","30")),((YEAR($G95)-YEAR($F95))*360+(MONTH($G95)-MONTH($F95))*30+(IF(DAY($G95)=31,30,DAY($G95))-IF(DAY($F95)=31,30,DAY($F95)))+1),0),””)</f>
        <v>0</v>
      </c>
      <c r="I95" s="31"/>
      <c r="J95" s="19">
        <f>IFERROR($H95:$H232-$I95:I412,"")</f>
        <v>0</v>
      </c>
      <c r="K95" s="19">
        <f>IFERROR(IF(LEFT($C95:C893,2)="SM",ROUNDDOWN($J95:J893/30,0),0),"")</f>
        <v>0</v>
      </c>
      <c r="L95" s="19">
        <f t="shared" si="6"/>
        <v>0</v>
      </c>
      <c r="M95" s="31"/>
      <c r="N95" s="23">
        <f t="shared" si="7"/>
        <v>0</v>
      </c>
      <c r="O95" s="23">
        <f t="shared" si="8"/>
        <v>0</v>
      </c>
      <c r="P95" s="23">
        <f t="shared" si="9"/>
        <v>0</v>
      </c>
      <c r="Q95" s="23">
        <f t="shared" si="10"/>
        <v>0</v>
      </c>
    </row>
    <row r="96" spans="1:17" ht="15.75" x14ac:dyDescent="0.25">
      <c r="A96" s="31"/>
      <c r="B96" s="31"/>
      <c r="C96" s="32"/>
      <c r="D96" s="31"/>
      <c r="E96" s="20" t="str">
        <f>IF(C96="SMS_tanulmányi",IFERROR(VLOOKUP($D96,Támogatások!$B:$D,2,FALSE),""),IF($C96="SMP_szakmai",IFERROR(VLOOKUP($D96,Támogatások!$B:$D,3,FALSE),""),IF($C96="SMPdipl_diploma utáni szakmai",IFERROR(VLOOKUP($D96,Támogatások!$B:$D,3,FALSE),""),"")))</f>
        <v/>
      </c>
      <c r="F96" s="36"/>
      <c r="G96" s="36"/>
      <c r="H96" s="21">
        <f>IFERROR(IF((LEFT($C96:$C379,2)="SM")*($F96:$F524&gt;DATE("2015","05","31"))*($G96:$G524&lt;DATE("2019","09","30")),((YEAR($G96)-YEAR($F96))*360+(MONTH($G96)-MONTH($F96))*30+(IF(DAY($G96)=31,30,DAY($G96))-IF(DAY($F96)=31,30,DAY($F96)))+1),0),””)</f>
        <v>0</v>
      </c>
      <c r="I96" s="31"/>
      <c r="J96" s="19">
        <f>IFERROR($H96:$H233-$I96:I413,"")</f>
        <v>0</v>
      </c>
      <c r="K96" s="19">
        <f>IFERROR(IF(LEFT($C96:C894,2)="SM",ROUNDDOWN($J96:J894/30,0),0),"")</f>
        <v>0</v>
      </c>
      <c r="L96" s="19">
        <f t="shared" si="6"/>
        <v>0</v>
      </c>
      <c r="M96" s="31"/>
      <c r="N96" s="23">
        <f t="shared" si="7"/>
        <v>0</v>
      </c>
      <c r="O96" s="23">
        <f t="shared" si="8"/>
        <v>0</v>
      </c>
      <c r="P96" s="23">
        <f t="shared" si="9"/>
        <v>0</v>
      </c>
      <c r="Q96" s="23">
        <f t="shared" si="10"/>
        <v>0</v>
      </c>
    </row>
    <row r="97" spans="1:17" ht="15.75" x14ac:dyDescent="0.25">
      <c r="A97" s="31"/>
      <c r="B97" s="31"/>
      <c r="C97" s="32"/>
      <c r="D97" s="31"/>
      <c r="E97" s="20" t="str">
        <f>IF(C97="SMS_tanulmányi",IFERROR(VLOOKUP($D97,Támogatások!$B:$D,2,FALSE),""),IF($C97="SMP_szakmai",IFERROR(VLOOKUP($D97,Támogatások!$B:$D,3,FALSE),""),IF($C97="SMPdipl_diploma utáni szakmai",IFERROR(VLOOKUP($D97,Támogatások!$B:$D,3,FALSE),""),"")))</f>
        <v/>
      </c>
      <c r="F97" s="36"/>
      <c r="G97" s="36"/>
      <c r="H97" s="21">
        <f>IFERROR(IF((LEFT($C97:$C380,2)="SM")*($F97:$F525&gt;DATE("2015","05","31"))*($G97:$G525&lt;DATE("2019","09","30")),((YEAR($G97)-YEAR($F97))*360+(MONTH($G97)-MONTH($F97))*30+(IF(DAY($G97)=31,30,DAY($G97))-IF(DAY($F97)=31,30,DAY($F97)))+1),0),””)</f>
        <v>0</v>
      </c>
      <c r="I97" s="31"/>
      <c r="J97" s="19">
        <f>IFERROR($H97:$H234-$I97:I414,"")</f>
        <v>0</v>
      </c>
      <c r="K97" s="19">
        <f>IFERROR(IF(LEFT($C97:C895,2)="SM",ROUNDDOWN($J97:J895/30,0),0),"")</f>
        <v>0</v>
      </c>
      <c r="L97" s="19">
        <f t="shared" si="6"/>
        <v>0</v>
      </c>
      <c r="M97" s="31"/>
      <c r="N97" s="23">
        <f t="shared" si="7"/>
        <v>0</v>
      </c>
      <c r="O97" s="23">
        <f t="shared" si="8"/>
        <v>0</v>
      </c>
      <c r="P97" s="23">
        <f t="shared" si="9"/>
        <v>0</v>
      </c>
      <c r="Q97" s="23">
        <f t="shared" si="10"/>
        <v>0</v>
      </c>
    </row>
    <row r="98" spans="1:17" ht="15.75" x14ac:dyDescent="0.25">
      <c r="A98" s="31"/>
      <c r="B98" s="31"/>
      <c r="C98" s="32"/>
      <c r="D98" s="31"/>
      <c r="E98" s="20" t="str">
        <f>IF(C98="SMS_tanulmányi",IFERROR(VLOOKUP($D98,Támogatások!$B:$D,2,FALSE),""),IF($C98="SMP_szakmai",IFERROR(VLOOKUP($D98,Támogatások!$B:$D,3,FALSE),""),IF($C98="SMPdipl_diploma utáni szakmai",IFERROR(VLOOKUP($D98,Támogatások!$B:$D,3,FALSE),""),"")))</f>
        <v/>
      </c>
      <c r="F98" s="36"/>
      <c r="G98" s="36"/>
      <c r="H98" s="21">
        <f>IFERROR(IF((LEFT($C98:$C381,2)="SM")*($F98:$F526&gt;DATE("2015","05","31"))*($G98:$G526&lt;DATE("2019","09","30")),((YEAR($G98)-YEAR($F98))*360+(MONTH($G98)-MONTH($F98))*30+(IF(DAY($G98)=31,30,DAY($G98))-IF(DAY($F98)=31,30,DAY($F98)))+1),0),””)</f>
        <v>0</v>
      </c>
      <c r="I98" s="31"/>
      <c r="J98" s="19">
        <f>IFERROR($H98:$H235-$I98:I415,"")</f>
        <v>0</v>
      </c>
      <c r="K98" s="19">
        <f>IFERROR(IF(LEFT($C98:C896,2)="SM",ROUNDDOWN($J98:J896/30,0),0),"")</f>
        <v>0</v>
      </c>
      <c r="L98" s="19">
        <f t="shared" si="6"/>
        <v>0</v>
      </c>
      <c r="M98" s="31"/>
      <c r="N98" s="23">
        <f t="shared" si="7"/>
        <v>0</v>
      </c>
      <c r="O98" s="23">
        <f t="shared" si="8"/>
        <v>0</v>
      </c>
      <c r="P98" s="23">
        <f t="shared" si="9"/>
        <v>0</v>
      </c>
      <c r="Q98" s="23">
        <f t="shared" si="10"/>
        <v>0</v>
      </c>
    </row>
    <row r="99" spans="1:17" ht="15.75" x14ac:dyDescent="0.25">
      <c r="A99" s="31"/>
      <c r="B99" s="31"/>
      <c r="C99" s="32"/>
      <c r="D99" s="31"/>
      <c r="E99" s="20" t="str">
        <f>IF(C99="SMS_tanulmányi",IFERROR(VLOOKUP($D99,Támogatások!$B:$D,2,FALSE),""),IF($C99="SMP_szakmai",IFERROR(VLOOKUP($D99,Támogatások!$B:$D,3,FALSE),""),IF($C99="SMPdipl_diploma utáni szakmai",IFERROR(VLOOKUP($D99,Támogatások!$B:$D,3,FALSE),""),"")))</f>
        <v/>
      </c>
      <c r="F99" s="36"/>
      <c r="G99" s="36"/>
      <c r="H99" s="21">
        <f>IFERROR(IF((LEFT($C99:$C382,2)="SM")*($F99:$F527&gt;DATE("2015","05","31"))*($G99:$G527&lt;DATE("2019","09","30")),((YEAR($G99)-YEAR($F99))*360+(MONTH($G99)-MONTH($F99))*30+(IF(DAY($G99)=31,30,DAY($G99))-IF(DAY($F99)=31,30,DAY($F99)))+1),0),””)</f>
        <v>0</v>
      </c>
      <c r="I99" s="31"/>
      <c r="J99" s="19">
        <f>IFERROR($H99:$H236-$I99:I416,"")</f>
        <v>0</v>
      </c>
      <c r="K99" s="19">
        <f>IFERROR(IF(LEFT($C99:C897,2)="SM",ROUNDDOWN($J99:J897/30,0),0),"")</f>
        <v>0</v>
      </c>
      <c r="L99" s="19">
        <f t="shared" si="6"/>
        <v>0</v>
      </c>
      <c r="M99" s="31"/>
      <c r="N99" s="23">
        <f t="shared" si="7"/>
        <v>0</v>
      </c>
      <c r="O99" s="23">
        <f t="shared" si="8"/>
        <v>0</v>
      </c>
      <c r="P99" s="23">
        <f t="shared" si="9"/>
        <v>0</v>
      </c>
      <c r="Q99" s="23">
        <f t="shared" si="10"/>
        <v>0</v>
      </c>
    </row>
    <row r="100" spans="1:17" ht="15.75" x14ac:dyDescent="0.25">
      <c r="A100" s="31"/>
      <c r="B100" s="31"/>
      <c r="C100" s="32"/>
      <c r="D100" s="31"/>
      <c r="E100" s="20" t="str">
        <f>IF(C100="SMS_tanulmányi",IFERROR(VLOOKUP($D100,Támogatások!$B:$D,2,FALSE),""),IF($C100="SMP_szakmai",IFERROR(VLOOKUP($D100,Támogatások!$B:$D,3,FALSE),""),IF($C100="SMPdipl_diploma utáni szakmai",IFERROR(VLOOKUP($D100,Támogatások!$B:$D,3,FALSE),""),"")))</f>
        <v/>
      </c>
      <c r="F100" s="36"/>
      <c r="G100" s="36"/>
      <c r="H100" s="21">
        <f>IFERROR(IF((LEFT($C100:$C383,2)="SM")*($F100:$F528&gt;DATE("2015","05","31"))*($G100:$G528&lt;DATE("2019","09","30")),((YEAR($G100)-YEAR($F100))*360+(MONTH($G100)-MONTH($F100))*30+(IF(DAY($G100)=31,30,DAY($G100))-IF(DAY($F100)=31,30,DAY($F100)))+1),0),””)</f>
        <v>0</v>
      </c>
      <c r="I100" s="31"/>
      <c r="J100" s="19">
        <f>IFERROR($H100:$H237-$I100:I417,"")</f>
        <v>0</v>
      </c>
      <c r="K100" s="19">
        <f>IFERROR(IF(LEFT($C100:C898,2)="SM",ROUNDDOWN($J100:J898/30,0),0),"")</f>
        <v>0</v>
      </c>
      <c r="L100" s="19">
        <f t="shared" si="6"/>
        <v>0</v>
      </c>
      <c r="M100" s="31"/>
      <c r="N100" s="23">
        <f t="shared" si="7"/>
        <v>0</v>
      </c>
      <c r="O100" s="23">
        <f t="shared" si="8"/>
        <v>0</v>
      </c>
      <c r="P100" s="23">
        <f t="shared" si="9"/>
        <v>0</v>
      </c>
      <c r="Q100" s="23">
        <f t="shared" si="10"/>
        <v>0</v>
      </c>
    </row>
    <row r="101" spans="1:17" ht="15.75" x14ac:dyDescent="0.25">
      <c r="A101" s="31"/>
      <c r="B101" s="31"/>
      <c r="C101" s="32"/>
      <c r="D101" s="31"/>
      <c r="E101" s="20" t="str">
        <f>IF(C101="SMS_tanulmányi",IFERROR(VLOOKUP($D101,Támogatások!$B:$D,2,FALSE),""),IF($C101="SMP_szakmai",IFERROR(VLOOKUP($D101,Támogatások!$B:$D,3,FALSE),""),IF($C101="SMPdipl_diploma utáni szakmai",IFERROR(VLOOKUP($D101,Támogatások!$B:$D,3,FALSE),""),"")))</f>
        <v/>
      </c>
      <c r="F101" s="36"/>
      <c r="G101" s="36"/>
      <c r="H101" s="21">
        <f>IFERROR(IF((LEFT($C101:$C384,2)="SM")*($F101:$F529&gt;DATE("2015","05","31"))*($G101:$G529&lt;DATE("2019","09","30")),((YEAR($G101)-YEAR($F101))*360+(MONTH($G101)-MONTH($F101))*30+(IF(DAY($G101)=31,30,DAY($G101))-IF(DAY($F101)=31,30,DAY($F101)))+1),0),””)</f>
        <v>0</v>
      </c>
      <c r="I101" s="31"/>
      <c r="J101" s="19">
        <f>IFERROR($H101:$H238-$I101:I418,"")</f>
        <v>0</v>
      </c>
      <c r="K101" s="19">
        <f>IFERROR(IF(LEFT($C101:C899,2)="SM",ROUNDDOWN($J101:J899/30,0),0),"")</f>
        <v>0</v>
      </c>
      <c r="L101" s="19">
        <f t="shared" si="6"/>
        <v>0</v>
      </c>
      <c r="M101" s="31"/>
      <c r="N101" s="23">
        <f t="shared" si="7"/>
        <v>0</v>
      </c>
      <c r="O101" s="23">
        <f t="shared" si="8"/>
        <v>0</v>
      </c>
      <c r="P101" s="23">
        <f t="shared" si="9"/>
        <v>0</v>
      </c>
      <c r="Q101" s="23">
        <f t="shared" si="10"/>
        <v>0</v>
      </c>
    </row>
    <row r="102" spans="1:17" ht="15.75" x14ac:dyDescent="0.25">
      <c r="A102" s="31"/>
      <c r="B102" s="31"/>
      <c r="C102" s="32"/>
      <c r="D102" s="31"/>
      <c r="E102" s="20" t="str">
        <f>IF(C102="SMS_tanulmányi",IFERROR(VLOOKUP($D102,Támogatások!$B:$D,2,FALSE),""),IF($C102="SMP_szakmai",IFERROR(VLOOKUP($D102,Támogatások!$B:$D,3,FALSE),""),IF($C102="SMPdipl_diploma utáni szakmai",IFERROR(VLOOKUP($D102,Támogatások!$B:$D,3,FALSE),""),"")))</f>
        <v/>
      </c>
      <c r="F102" s="36"/>
      <c r="G102" s="36"/>
      <c r="H102" s="21">
        <f>IFERROR(IF((LEFT($C102:$C385,2)="SM")*($F102:$F530&gt;DATE("2015","05","31"))*($G102:$G530&lt;DATE("2019","09","30")),((YEAR($G102)-YEAR($F102))*360+(MONTH($G102)-MONTH($F102))*30+(IF(DAY($G102)=31,30,DAY($G102))-IF(DAY($F102)=31,30,DAY($F102)))+1),0),””)</f>
        <v>0</v>
      </c>
      <c r="I102" s="31"/>
      <c r="J102" s="19">
        <f>IFERROR($H102:$H239-$I102:I419,"")</f>
        <v>0</v>
      </c>
      <c r="K102" s="19">
        <f>IFERROR(IF(LEFT($C102:C900,2)="SM",ROUNDDOWN($J102:J900/30,0),0),"")</f>
        <v>0</v>
      </c>
      <c r="L102" s="19">
        <f t="shared" si="6"/>
        <v>0</v>
      </c>
      <c r="M102" s="31"/>
      <c r="N102" s="23">
        <f t="shared" si="7"/>
        <v>0</v>
      </c>
      <c r="O102" s="23">
        <f t="shared" si="8"/>
        <v>0</v>
      </c>
      <c r="P102" s="23">
        <f t="shared" si="9"/>
        <v>0</v>
      </c>
      <c r="Q102" s="23">
        <f t="shared" si="10"/>
        <v>0</v>
      </c>
    </row>
    <row r="103" spans="1:17" ht="15.75" x14ac:dyDescent="0.25">
      <c r="A103" s="31"/>
      <c r="B103" s="31"/>
      <c r="C103" s="32"/>
      <c r="D103" s="31"/>
      <c r="E103" s="20" t="str">
        <f>IF(C103="SMS_tanulmányi",IFERROR(VLOOKUP($D103,Támogatások!$B:$D,2,FALSE),""),IF($C103="SMP_szakmai",IFERROR(VLOOKUP($D103,Támogatások!$B:$D,3,FALSE),""),IF($C103="SMPdipl_diploma utáni szakmai",IFERROR(VLOOKUP($D103,Támogatások!$B:$D,3,FALSE),""),"")))</f>
        <v/>
      </c>
      <c r="F103" s="36"/>
      <c r="G103" s="36"/>
      <c r="H103" s="21">
        <f>IFERROR(IF((LEFT($C103:$C386,2)="SM")*($F103:$F531&gt;DATE("2015","05","31"))*($G103:$G531&lt;DATE("2019","09","30")),((YEAR($G103)-YEAR($F103))*360+(MONTH($G103)-MONTH($F103))*30+(IF(DAY($G103)=31,30,DAY($G103))-IF(DAY($F103)=31,30,DAY($F103)))+1),0),””)</f>
        <v>0</v>
      </c>
      <c r="I103" s="31"/>
      <c r="J103" s="19">
        <f>IFERROR($H103:$H240-$I103:I420,"")</f>
        <v>0</v>
      </c>
      <c r="K103" s="19">
        <f>IFERROR(IF(LEFT($C103:C901,2)="SM",ROUNDDOWN($J103:J901/30,0),0),"")</f>
        <v>0</v>
      </c>
      <c r="L103" s="19">
        <f t="shared" si="6"/>
        <v>0</v>
      </c>
      <c r="M103" s="31"/>
      <c r="N103" s="23">
        <f t="shared" si="7"/>
        <v>0</v>
      </c>
      <c r="O103" s="23">
        <f t="shared" si="8"/>
        <v>0</v>
      </c>
      <c r="P103" s="23">
        <f t="shared" si="9"/>
        <v>0</v>
      </c>
      <c r="Q103" s="23">
        <f t="shared" si="10"/>
        <v>0</v>
      </c>
    </row>
    <row r="104" spans="1:17" ht="15.75" x14ac:dyDescent="0.25">
      <c r="A104" s="31"/>
      <c r="B104" s="31"/>
      <c r="C104" s="32"/>
      <c r="D104" s="31"/>
      <c r="E104" s="20" t="str">
        <f>IF(C104="SMS_tanulmányi",IFERROR(VLOOKUP($D104,Támogatások!$B:$D,2,FALSE),""),IF($C104="SMP_szakmai",IFERROR(VLOOKUP($D104,Támogatások!$B:$D,3,FALSE),""),IF($C104="SMPdipl_diploma utáni szakmai",IFERROR(VLOOKUP($D104,Támogatások!$B:$D,3,FALSE),""),"")))</f>
        <v/>
      </c>
      <c r="F104" s="36"/>
      <c r="G104" s="36"/>
      <c r="H104" s="21">
        <f>IFERROR(IF((LEFT($C104:$C387,2)="SM")*($F104:$F532&gt;DATE("2015","05","31"))*($G104:$G532&lt;DATE("2019","09","30")),((YEAR($G104)-YEAR($F104))*360+(MONTH($G104)-MONTH($F104))*30+(IF(DAY($G104)=31,30,DAY($G104))-IF(DAY($F104)=31,30,DAY($F104)))+1),0),””)</f>
        <v>0</v>
      </c>
      <c r="I104" s="31"/>
      <c r="J104" s="19">
        <f>IFERROR($H104:$H241-$I104:I421,"")</f>
        <v>0</v>
      </c>
      <c r="K104" s="19">
        <f>IFERROR(IF(LEFT($C104:C902,2)="SM",ROUNDDOWN($J104:J902/30,0),0),"")</f>
        <v>0</v>
      </c>
      <c r="L104" s="19">
        <f t="shared" si="6"/>
        <v>0</v>
      </c>
      <c r="M104" s="31"/>
      <c r="N104" s="23">
        <f t="shared" si="7"/>
        <v>0</v>
      </c>
      <c r="O104" s="23">
        <f t="shared" si="8"/>
        <v>0</v>
      </c>
      <c r="P104" s="23">
        <f t="shared" si="9"/>
        <v>0</v>
      </c>
      <c r="Q104" s="23">
        <f t="shared" si="10"/>
        <v>0</v>
      </c>
    </row>
    <row r="105" spans="1:17" ht="15.75" x14ac:dyDescent="0.25">
      <c r="A105" s="31"/>
      <c r="B105" s="31"/>
      <c r="C105" s="32"/>
      <c r="D105" s="31"/>
      <c r="E105" s="20" t="str">
        <f>IF(C105="SMS_tanulmányi",IFERROR(VLOOKUP($D105,Támogatások!$B:$D,2,FALSE),""),IF($C105="SMP_szakmai",IFERROR(VLOOKUP($D105,Támogatások!$B:$D,3,FALSE),""),IF($C105="SMPdipl_diploma utáni szakmai",IFERROR(VLOOKUP($D105,Támogatások!$B:$D,3,FALSE),""),"")))</f>
        <v/>
      </c>
      <c r="F105" s="36"/>
      <c r="G105" s="36"/>
      <c r="H105" s="21">
        <f>IFERROR(IF((LEFT($C105:$C388,2)="SM")*($F105:$F533&gt;DATE("2015","05","31"))*($G105:$G533&lt;DATE("2019","09","30")),((YEAR($G105)-YEAR($F105))*360+(MONTH($G105)-MONTH($F105))*30+(IF(DAY($G105)=31,30,DAY($G105))-IF(DAY($F105)=31,30,DAY($F105)))+1),0),””)</f>
        <v>0</v>
      </c>
      <c r="I105" s="31"/>
      <c r="J105" s="19">
        <f>IFERROR($H105:$H242-$I105:I422,"")</f>
        <v>0</v>
      </c>
      <c r="K105" s="19">
        <f>IFERROR(IF(LEFT($C105:C903,2)="SM",ROUNDDOWN($J105:J903/30,0),0),"")</f>
        <v>0</v>
      </c>
      <c r="L105" s="19">
        <f t="shared" si="6"/>
        <v>0</v>
      </c>
      <c r="M105" s="31"/>
      <c r="N105" s="23">
        <f t="shared" si="7"/>
        <v>0</v>
      </c>
      <c r="O105" s="23">
        <f t="shared" si="8"/>
        <v>0</v>
      </c>
      <c r="P105" s="23">
        <f t="shared" si="9"/>
        <v>0</v>
      </c>
      <c r="Q105" s="23">
        <f t="shared" si="10"/>
        <v>0</v>
      </c>
    </row>
    <row r="106" spans="1:17" ht="15.75" x14ac:dyDescent="0.25">
      <c r="A106" s="31"/>
      <c r="B106" s="31"/>
      <c r="C106" s="32"/>
      <c r="D106" s="31"/>
      <c r="E106" s="20" t="str">
        <f>IF(C106="SMS_tanulmányi",IFERROR(VLOOKUP($D106,Támogatások!$B:$D,2,FALSE),""),IF($C106="SMP_szakmai",IFERROR(VLOOKUP($D106,Támogatások!$B:$D,3,FALSE),""),IF($C106="SMPdipl_diploma utáni szakmai",IFERROR(VLOOKUP($D106,Támogatások!$B:$D,3,FALSE),""),"")))</f>
        <v/>
      </c>
      <c r="F106" s="36"/>
      <c r="G106" s="36"/>
      <c r="H106" s="21">
        <f>IFERROR(IF((LEFT($C106:$C389,2)="SM")*($F106:$F534&gt;DATE("2015","05","31"))*($G106:$G534&lt;DATE("2019","09","30")),((YEAR($G106)-YEAR($F106))*360+(MONTH($G106)-MONTH($F106))*30+(IF(DAY($G106)=31,30,DAY($G106))-IF(DAY($F106)=31,30,DAY($F106)))+1),0),””)</f>
        <v>0</v>
      </c>
      <c r="I106" s="31"/>
      <c r="J106" s="19">
        <f>IFERROR($H106:$H243-$I106:I423,"")</f>
        <v>0</v>
      </c>
      <c r="K106" s="19">
        <f>IFERROR(IF(LEFT($C106:C904,2)="SM",ROUNDDOWN($J106:J904/30,0),0),"")</f>
        <v>0</v>
      </c>
      <c r="L106" s="19">
        <f t="shared" si="6"/>
        <v>0</v>
      </c>
      <c r="M106" s="31"/>
      <c r="N106" s="23">
        <f t="shared" si="7"/>
        <v>0</v>
      </c>
      <c r="O106" s="23">
        <f t="shared" si="8"/>
        <v>0</v>
      </c>
      <c r="P106" s="23">
        <f t="shared" si="9"/>
        <v>0</v>
      </c>
      <c r="Q106" s="23">
        <f t="shared" si="10"/>
        <v>0</v>
      </c>
    </row>
    <row r="107" spans="1:17" ht="15.75" x14ac:dyDescent="0.25">
      <c r="A107" s="31"/>
      <c r="B107" s="31"/>
      <c r="C107" s="32"/>
      <c r="D107" s="31"/>
      <c r="E107" s="20" t="str">
        <f>IF(C107="SMS_tanulmányi",IFERROR(VLOOKUP($D107,Támogatások!$B:$D,2,FALSE),""),IF($C107="SMP_szakmai",IFERROR(VLOOKUP($D107,Támogatások!$B:$D,3,FALSE),""),IF($C107="SMPdipl_diploma utáni szakmai",IFERROR(VLOOKUP($D107,Támogatások!$B:$D,3,FALSE),""),"")))</f>
        <v/>
      </c>
      <c r="F107" s="36"/>
      <c r="G107" s="36"/>
      <c r="H107" s="21">
        <f>IFERROR(IF((LEFT($C107:$C390,2)="SM")*($F107:$F535&gt;DATE("2015","05","31"))*($G107:$G535&lt;DATE("2019","09","30")),((YEAR($G107)-YEAR($F107))*360+(MONTH($G107)-MONTH($F107))*30+(IF(DAY($G107)=31,30,DAY($G107))-IF(DAY($F107)=31,30,DAY($F107)))+1),0),””)</f>
        <v>0</v>
      </c>
      <c r="I107" s="31"/>
      <c r="J107" s="19">
        <f>IFERROR($H107:$H244-$I107:I424,"")</f>
        <v>0</v>
      </c>
      <c r="K107" s="19">
        <f>IFERROR(IF(LEFT($C107:C905,2)="SM",ROUNDDOWN($J107:J905/30,0),0),"")</f>
        <v>0</v>
      </c>
      <c r="L107" s="19">
        <f t="shared" si="6"/>
        <v>0</v>
      </c>
      <c r="M107" s="31"/>
      <c r="N107" s="23">
        <f t="shared" si="7"/>
        <v>0</v>
      </c>
      <c r="O107" s="23">
        <f t="shared" si="8"/>
        <v>0</v>
      </c>
      <c r="P107" s="23">
        <f t="shared" si="9"/>
        <v>0</v>
      </c>
      <c r="Q107" s="23">
        <f t="shared" si="10"/>
        <v>0</v>
      </c>
    </row>
    <row r="108" spans="1:17" ht="15.75" x14ac:dyDescent="0.25">
      <c r="A108" s="31"/>
      <c r="B108" s="31"/>
      <c r="C108" s="32"/>
      <c r="D108" s="31"/>
      <c r="E108" s="20"/>
      <c r="F108" s="36"/>
      <c r="G108" s="36"/>
      <c r="H108" s="21">
        <f>IFERROR(IF((LEFT($C108:$C391,2)="SM")*($F108:$F536&gt;DATE("2015","05","31"))*($G108:$G536&lt;DATE("2019","09","30")),((YEAR($G108)-YEAR($F108))*360+(MONTH($G108)-MONTH($F108))*30+(IF(DAY($G108)=31,30,DAY($G108))-IF(DAY($F108)=31,30,DAY($F108)))+1),0),””)</f>
        <v>0</v>
      </c>
      <c r="I108" s="31"/>
      <c r="J108" s="19">
        <f>IFERROR($H108:$H245-$I108:I425,"")</f>
        <v>0</v>
      </c>
      <c r="K108" s="19">
        <f>IFERROR(IF(LEFT($C108:C906,2)="SM",ROUNDDOWN($J108:J906/30,0),0),"")</f>
        <v>0</v>
      </c>
      <c r="L108" s="19">
        <f t="shared" si="6"/>
        <v>0</v>
      </c>
      <c r="M108" s="31"/>
      <c r="N108" s="23">
        <f t="shared" si="7"/>
        <v>0</v>
      </c>
      <c r="O108" s="23">
        <f t="shared" si="8"/>
        <v>0</v>
      </c>
      <c r="P108" s="23">
        <f t="shared" si="9"/>
        <v>0</v>
      </c>
      <c r="Q108" s="23">
        <f t="shared" si="10"/>
        <v>0</v>
      </c>
    </row>
    <row r="109" spans="1:17" ht="15.75" x14ac:dyDescent="0.25">
      <c r="A109" s="31"/>
      <c r="B109" s="31"/>
      <c r="C109" s="32"/>
      <c r="D109" s="31"/>
      <c r="E109" s="20" t="str">
        <f>IF(C109="SMS_tanulmányi",IFERROR(VLOOKUP($D109,Támogatások!$B:$D,2,FALSE),""),IF($C109="SMP_szakmai",IFERROR(VLOOKUP($D109,Támogatások!$B:$D,3,FALSE),""),IF($C109="SMPdipl_diploma utáni szakmai",IFERROR(VLOOKUP($D109,Támogatások!$B:$D,3,FALSE),""),"")))</f>
        <v/>
      </c>
      <c r="F109" s="36"/>
      <c r="G109" s="36"/>
      <c r="H109" s="21">
        <f>IFERROR(IF((LEFT($C109:$C392,2)="SM")*($F109:$F537&gt;DATE("2015","05","31"))*($G109:$G537&lt;DATE("2019","09","30")),((YEAR($G109)-YEAR($F109))*360+(MONTH($G109)-MONTH($F109))*30+(IF(DAY($G109)=31,30,DAY($G109))-IF(DAY($F109)=31,30,DAY($F109)))+1),0),””)</f>
        <v>0</v>
      </c>
      <c r="I109" s="31"/>
      <c r="J109" s="19">
        <f>IFERROR($H109:$H246-$I109:I426,"")</f>
        <v>0</v>
      </c>
      <c r="K109" s="19">
        <f>IFERROR(IF(LEFT($C109:C907,2)="SM",ROUNDDOWN($J109:J907/30,0),0),"")</f>
        <v>0</v>
      </c>
      <c r="L109" s="19">
        <f t="shared" si="6"/>
        <v>0</v>
      </c>
      <c r="M109" s="31"/>
      <c r="N109" s="23">
        <f t="shared" si="7"/>
        <v>0</v>
      </c>
      <c r="O109" s="23">
        <f t="shared" si="8"/>
        <v>0</v>
      </c>
      <c r="P109" s="23">
        <f t="shared" si="9"/>
        <v>0</v>
      </c>
      <c r="Q109" s="23">
        <f t="shared" si="10"/>
        <v>0</v>
      </c>
    </row>
    <row r="110" spans="1:17" ht="15.75" x14ac:dyDescent="0.25">
      <c r="A110" s="31"/>
      <c r="B110" s="31"/>
      <c r="C110" s="32"/>
      <c r="D110" s="31"/>
      <c r="E110" s="20" t="str">
        <f>IF(C110="SMS_tanulmányi",IFERROR(VLOOKUP($D110,Támogatások!$B:$D,2,FALSE),""),IF($C110="SMP_szakmai",IFERROR(VLOOKUP($D110,Támogatások!$B:$D,3,FALSE),""),IF($C110="SMPdipl_diploma utáni szakmai",IFERROR(VLOOKUP($D110,Támogatások!$B:$D,3,FALSE),""),"")))</f>
        <v/>
      </c>
      <c r="F110" s="36"/>
      <c r="G110" s="36"/>
      <c r="H110" s="21">
        <f>IFERROR(IF((LEFT($C110:$C393,2)="SM")*($F110:$F538&gt;DATE("2015","05","31"))*($G110:$G538&lt;DATE("2019","09","30")),((YEAR($G110)-YEAR($F110))*360+(MONTH($G110)-MONTH($F110))*30+(IF(DAY($G110)=31,30,DAY($G110))-IF(DAY($F110)=31,30,DAY($F110)))+1),0),””)</f>
        <v>0</v>
      </c>
      <c r="I110" s="31"/>
      <c r="J110" s="19">
        <f>IFERROR($H110:$H247-$I110:I427,"")</f>
        <v>0</v>
      </c>
      <c r="K110" s="19">
        <f>IFERROR(IF(LEFT($C110:C908,2)="SM",ROUNDDOWN($J110:J908/30,0),0),"")</f>
        <v>0</v>
      </c>
      <c r="L110" s="19">
        <f t="shared" si="6"/>
        <v>0</v>
      </c>
      <c r="M110" s="31"/>
      <c r="N110" s="23">
        <f t="shared" si="7"/>
        <v>0</v>
      </c>
      <c r="O110" s="23">
        <f t="shared" si="8"/>
        <v>0</v>
      </c>
      <c r="P110" s="23">
        <f t="shared" si="9"/>
        <v>0</v>
      </c>
      <c r="Q110" s="23">
        <f t="shared" si="10"/>
        <v>0</v>
      </c>
    </row>
    <row r="111" spans="1:17" ht="15.75" x14ac:dyDescent="0.25">
      <c r="A111" s="31"/>
      <c r="B111" s="31"/>
      <c r="C111" s="32"/>
      <c r="D111" s="31"/>
      <c r="E111" s="20" t="str">
        <f>IF(C111="SMS_tanulmányi",IFERROR(VLOOKUP($D111,Támogatások!$B:$D,2,FALSE),""),IF($C111="SMP_szakmai",IFERROR(VLOOKUP($D111,Támogatások!$B:$D,3,FALSE),""),IF($C111="SMPdipl_diploma utáni szakmai",IFERROR(VLOOKUP($D111,Támogatások!$B:$D,3,FALSE),""),"")))</f>
        <v/>
      </c>
      <c r="F111" s="36"/>
      <c r="G111" s="36"/>
      <c r="H111" s="21">
        <f>IFERROR(IF((LEFT($C111:$C394,2)="SM")*($F111:$F539&gt;DATE("2015","05","31"))*($G111:$G539&lt;DATE("2019","09","30")),((YEAR($G111)-YEAR($F111))*360+(MONTH($G111)-MONTH($F111))*30+(IF(DAY($G111)=31,30,DAY($G111))-IF(DAY($F111)=31,30,DAY($F111)))+1),0),””)</f>
        <v>0</v>
      </c>
      <c r="I111" s="31"/>
      <c r="J111" s="19">
        <f>IFERROR($H111:$H248-$I111:I428,"")</f>
        <v>0</v>
      </c>
      <c r="K111" s="19">
        <f>IFERROR(IF(LEFT($C111:C909,2)="SM",ROUNDDOWN($J111:J909/30,0),0),"")</f>
        <v>0</v>
      </c>
      <c r="L111" s="19">
        <f t="shared" si="6"/>
        <v>0</v>
      </c>
      <c r="M111" s="31"/>
      <c r="N111" s="23">
        <f t="shared" si="7"/>
        <v>0</v>
      </c>
      <c r="O111" s="23">
        <f t="shared" si="8"/>
        <v>0</v>
      </c>
      <c r="P111" s="23">
        <f t="shared" si="9"/>
        <v>0</v>
      </c>
      <c r="Q111" s="23">
        <f t="shared" si="10"/>
        <v>0</v>
      </c>
    </row>
    <row r="112" spans="1:17" ht="15.75" x14ac:dyDescent="0.25">
      <c r="A112" s="31"/>
      <c r="B112" s="31"/>
      <c r="C112" s="32"/>
      <c r="D112" s="31"/>
      <c r="E112" s="20" t="str">
        <f>IF(C112="SMS_tanulmányi",IFERROR(VLOOKUP($D112,Támogatások!$B:$D,2,FALSE),""),IF($C112="SMP_szakmai",IFERROR(VLOOKUP($D112,Támogatások!$B:$D,3,FALSE),""),IF($C112="SMPdipl_diploma utáni szakmai",IFERROR(VLOOKUP($D112,Támogatások!$B:$D,3,FALSE),""),"")))</f>
        <v/>
      </c>
      <c r="F112" s="36"/>
      <c r="G112" s="36"/>
      <c r="H112" s="21">
        <f>IFERROR(IF((LEFT($C112:$C395,2)="SM")*($F112:$F540&gt;DATE("2015","05","31"))*($G112:$G540&lt;DATE("2019","09","30")),((YEAR($G112)-YEAR($F112))*360+(MONTH($G112)-MONTH($F112))*30+(IF(DAY($G112)=31,30,DAY($G112))-IF(DAY($F112)=31,30,DAY($F112)))+1),0),””)</f>
        <v>0</v>
      </c>
      <c r="I112" s="31"/>
      <c r="J112" s="19">
        <f>IFERROR($H112:$H249-$I112:I429,"")</f>
        <v>0</v>
      </c>
      <c r="K112" s="19">
        <f>IFERROR(IF(LEFT($C112:C910,2)="SM",ROUNDDOWN($J112:J910/30,0),0),"")</f>
        <v>0</v>
      </c>
      <c r="L112" s="19">
        <f t="shared" si="6"/>
        <v>0</v>
      </c>
      <c r="M112" s="31"/>
      <c r="N112" s="23">
        <f t="shared" si="7"/>
        <v>0</v>
      </c>
      <c r="O112" s="23">
        <f t="shared" si="8"/>
        <v>0</v>
      </c>
      <c r="P112" s="23">
        <f t="shared" si="9"/>
        <v>0</v>
      </c>
      <c r="Q112" s="23">
        <f t="shared" si="10"/>
        <v>0</v>
      </c>
    </row>
    <row r="113" spans="1:17" ht="15.75" x14ac:dyDescent="0.25">
      <c r="A113" s="31"/>
      <c r="B113" s="31"/>
      <c r="C113" s="32"/>
      <c r="D113" s="31"/>
      <c r="E113" s="20" t="str">
        <f>IF(C113="SMS_tanulmányi",IFERROR(VLOOKUP($D113,Támogatások!$B:$D,2,FALSE),""),IF($C113="SMP_szakmai",IFERROR(VLOOKUP($D113,Támogatások!$B:$D,3,FALSE),""),IF($C113="SMPdipl_diploma utáni szakmai",IFERROR(VLOOKUP($D113,Támogatások!$B:$D,3,FALSE),""),"")))</f>
        <v/>
      </c>
      <c r="F113" s="36"/>
      <c r="G113" s="36"/>
      <c r="H113" s="21">
        <f>IFERROR(IF((LEFT($C113:$C396,2)="SM")*($F113:$F541&gt;DATE("2015","05","31"))*($G113:$G541&lt;DATE("2019","09","30")),((YEAR($G113)-YEAR($F113))*360+(MONTH($G113)-MONTH($F113))*30+(IF(DAY($G113)=31,30,DAY($G113))-IF(DAY($F113)=31,30,DAY($F113)))+1),0),””)</f>
        <v>0</v>
      </c>
      <c r="I113" s="31"/>
      <c r="J113" s="19">
        <f>IFERROR($H113:$H250-$I113:I430,"")</f>
        <v>0</v>
      </c>
      <c r="K113" s="19">
        <f>IFERROR(IF(LEFT($C113:C911,2)="SM",ROUNDDOWN($J113:J911/30,0),0),"")</f>
        <v>0</v>
      </c>
      <c r="L113" s="19">
        <f t="shared" si="6"/>
        <v>0</v>
      </c>
      <c r="M113" s="31"/>
      <c r="N113" s="23">
        <f t="shared" si="7"/>
        <v>0</v>
      </c>
      <c r="O113" s="23">
        <f t="shared" si="8"/>
        <v>0</v>
      </c>
      <c r="P113" s="23">
        <f t="shared" si="9"/>
        <v>0</v>
      </c>
      <c r="Q113" s="23">
        <f t="shared" si="10"/>
        <v>0</v>
      </c>
    </row>
    <row r="114" spans="1:17" ht="15.75" x14ac:dyDescent="0.25">
      <c r="A114" s="31"/>
      <c r="B114" s="31"/>
      <c r="C114" s="32"/>
      <c r="D114" s="31"/>
      <c r="E114" s="20" t="str">
        <f>IF(C114="SMS_tanulmányi",IFERROR(VLOOKUP($D114,Támogatások!$B:$D,2,FALSE),""),IF($C114="SMP_szakmai",IFERROR(VLOOKUP($D114,Támogatások!$B:$D,3,FALSE),""),IF($C114="SMPdipl_diploma utáni szakmai",IFERROR(VLOOKUP($D114,Támogatások!$B:$D,3,FALSE),""),"")))</f>
        <v/>
      </c>
      <c r="F114" s="36"/>
      <c r="G114" s="36"/>
      <c r="H114" s="21">
        <f>IFERROR(IF((LEFT($C114:$C397,2)="SM")*($F114:$F542&gt;DATE("2015","05","31"))*($G114:$G542&lt;DATE("2019","09","30")),((YEAR($G114)-YEAR($F114))*360+(MONTH($G114)-MONTH($F114))*30+(IF(DAY($G114)=31,30,DAY($G114))-IF(DAY($F114)=31,30,DAY($F114)))+1),0),””)</f>
        <v>0</v>
      </c>
      <c r="I114" s="31"/>
      <c r="J114" s="19">
        <f>IFERROR($H114:$H251-$I114:I431,"")</f>
        <v>0</v>
      </c>
      <c r="K114" s="19">
        <f>IFERROR(IF(LEFT($C114:C912,2)="SM",ROUNDDOWN($J114:J912/30,0),0),"")</f>
        <v>0</v>
      </c>
      <c r="L114" s="19">
        <f t="shared" si="6"/>
        <v>0</v>
      </c>
      <c r="M114" s="31"/>
      <c r="N114" s="23">
        <f t="shared" si="7"/>
        <v>0</v>
      </c>
      <c r="O114" s="23">
        <f t="shared" si="8"/>
        <v>0</v>
      </c>
      <c r="P114" s="23">
        <f t="shared" si="9"/>
        <v>0</v>
      </c>
      <c r="Q114" s="23">
        <f t="shared" si="10"/>
        <v>0</v>
      </c>
    </row>
    <row r="115" spans="1:17" ht="15.75" x14ac:dyDescent="0.25">
      <c r="A115" s="31"/>
      <c r="B115" s="31"/>
      <c r="C115" s="32"/>
      <c r="D115" s="31"/>
      <c r="E115" s="20" t="str">
        <f>IF(C115="SMS_tanulmányi",IFERROR(VLOOKUP($D115,Támogatások!$B:$D,2,FALSE),""),IF($C115="SMP_szakmai",IFERROR(VLOOKUP($D115,Támogatások!$B:$D,3,FALSE),""),IF($C115="SMPdipl_diploma utáni szakmai",IFERROR(VLOOKUP($D115,Támogatások!$B:$D,3,FALSE),""),"")))</f>
        <v/>
      </c>
      <c r="F115" s="36"/>
      <c r="G115" s="36"/>
      <c r="H115" s="21">
        <f>IFERROR(IF((LEFT($C115:$C398,2)="SM")*($F115:$F543&gt;DATE("2015","05","31"))*($G115:$G543&lt;DATE("2019","09","30")),((YEAR($G115)-YEAR($F115))*360+(MONTH($G115)-MONTH($F115))*30+(IF(DAY($G115)=31,30,DAY($G115))-IF(DAY($F115)=31,30,DAY($F115)))+1),0),””)</f>
        <v>0</v>
      </c>
      <c r="I115" s="31"/>
      <c r="J115" s="19">
        <f>IFERROR($H115:$H252-$I115:I432,"")</f>
        <v>0</v>
      </c>
      <c r="K115" s="19">
        <f>IFERROR(IF(LEFT($C115:C913,2)="SM",ROUNDDOWN($J115:J913/30,0),0),"")</f>
        <v>0</v>
      </c>
      <c r="L115" s="19">
        <f t="shared" si="6"/>
        <v>0</v>
      </c>
      <c r="M115" s="31"/>
      <c r="N115" s="23">
        <f t="shared" si="7"/>
        <v>0</v>
      </c>
      <c r="O115" s="23">
        <f t="shared" si="8"/>
        <v>0</v>
      </c>
      <c r="P115" s="23">
        <f t="shared" si="9"/>
        <v>0</v>
      </c>
      <c r="Q115" s="23">
        <f t="shared" si="10"/>
        <v>0</v>
      </c>
    </row>
    <row r="116" spans="1:17" ht="15.75" x14ac:dyDescent="0.25">
      <c r="A116" s="31"/>
      <c r="B116" s="31"/>
      <c r="C116" s="32"/>
      <c r="D116" s="31"/>
      <c r="E116" s="20" t="str">
        <f>IF(C116="SMS_tanulmányi",IFERROR(VLOOKUP($D116,Támogatások!$B:$D,2,FALSE),""),IF($C116="SMP_szakmai",IFERROR(VLOOKUP($D116,Támogatások!$B:$D,3,FALSE),""),IF($C116="SMPdipl_diploma utáni szakmai",IFERROR(VLOOKUP($D116,Támogatások!$B:$D,3,FALSE),""),"")))</f>
        <v/>
      </c>
      <c r="F116" s="36"/>
      <c r="G116" s="36"/>
      <c r="H116" s="21">
        <f>IFERROR(IF((LEFT($C116:$C399,2)="SM")*($F116:$F544&gt;DATE("2015","05","31"))*($G116:$G544&lt;DATE("2019","09","30")),((YEAR($G116)-YEAR($F116))*360+(MONTH($G116)-MONTH($F116))*30+(IF(DAY($G116)=31,30,DAY($G116))-IF(DAY($F116)=31,30,DAY($F116)))+1),0),””)</f>
        <v>0</v>
      </c>
      <c r="I116" s="31"/>
      <c r="J116" s="19">
        <f>IFERROR($H116:$H253-$I116:I433,"")</f>
        <v>0</v>
      </c>
      <c r="K116" s="19">
        <f>IFERROR(IF(LEFT($C116:C914,2)="SM",ROUNDDOWN($J116:J914/30,0),0),"")</f>
        <v>0</v>
      </c>
      <c r="L116" s="19">
        <f t="shared" si="6"/>
        <v>0</v>
      </c>
      <c r="M116" s="31"/>
      <c r="N116" s="23">
        <f t="shared" si="7"/>
        <v>0</v>
      </c>
      <c r="O116" s="23">
        <f t="shared" si="8"/>
        <v>0</v>
      </c>
      <c r="P116" s="23">
        <f t="shared" si="9"/>
        <v>0</v>
      </c>
      <c r="Q116" s="23">
        <f t="shared" si="10"/>
        <v>0</v>
      </c>
    </row>
    <row r="117" spans="1:17" ht="15.75" x14ac:dyDescent="0.25">
      <c r="A117" s="31"/>
      <c r="B117" s="31"/>
      <c r="C117" s="32"/>
      <c r="D117" s="31"/>
      <c r="E117" s="20" t="str">
        <f>IF(C117="SMS_tanulmányi",IFERROR(VLOOKUP($D117,Támogatások!$B:$D,2,FALSE),""),IF($C117="SMP_szakmai",IFERROR(VLOOKUP($D117,Támogatások!$B:$D,3,FALSE),""),IF($C117="SMPdipl_diploma utáni szakmai",IFERROR(VLOOKUP($D117,Támogatások!$B:$D,3,FALSE),""),"")))</f>
        <v/>
      </c>
      <c r="F117" s="36"/>
      <c r="G117" s="36"/>
      <c r="H117" s="21">
        <f>IFERROR(IF((LEFT($C117:$C400,2)="SM")*($F117:$F545&gt;DATE("2015","05","31"))*($G117:$G545&lt;DATE("2019","09","30")),((YEAR($G117)-YEAR($F117))*360+(MONTH($G117)-MONTH($F117))*30+(IF(DAY($G117)=31,30,DAY($G117))-IF(DAY($F117)=31,30,DAY($F117)))+1),0),””)</f>
        <v>0</v>
      </c>
      <c r="I117" s="31"/>
      <c r="J117" s="19">
        <f>IFERROR($H117:$H254-$I117:I434,"")</f>
        <v>0</v>
      </c>
      <c r="K117" s="19">
        <f>IFERROR(IF(LEFT($C117:C915,2)="SM",ROUNDDOWN($J117:J915/30,0),0),"")</f>
        <v>0</v>
      </c>
      <c r="L117" s="19">
        <f t="shared" si="6"/>
        <v>0</v>
      </c>
      <c r="M117" s="31"/>
      <c r="N117" s="23">
        <f t="shared" si="7"/>
        <v>0</v>
      </c>
      <c r="O117" s="23">
        <f t="shared" si="8"/>
        <v>0</v>
      </c>
      <c r="P117" s="23">
        <f t="shared" si="9"/>
        <v>0</v>
      </c>
      <c r="Q117" s="23">
        <f t="shared" si="10"/>
        <v>0</v>
      </c>
    </row>
    <row r="118" spans="1:17" ht="15.75" x14ac:dyDescent="0.25">
      <c r="A118" s="31"/>
      <c r="B118" s="31"/>
      <c r="C118" s="32"/>
      <c r="D118" s="31"/>
      <c r="E118" s="20" t="str">
        <f>IF(C118="SMS_tanulmányi",IFERROR(VLOOKUP($D118,Támogatások!$B:$D,2,FALSE),""),IF($C118="SMP_szakmai",IFERROR(VLOOKUP($D118,Támogatások!$B:$D,3,FALSE),""),IF($C118="SMPdipl_diploma utáni szakmai",IFERROR(VLOOKUP($D118,Támogatások!$B:$D,3,FALSE),""),"")))</f>
        <v/>
      </c>
      <c r="F118" s="36"/>
      <c r="G118" s="36"/>
      <c r="H118" s="21">
        <f>IFERROR(IF((LEFT($C118:$C401,2)="SM")*($F118:$F546&gt;DATE("2015","05","31"))*($G118:$G546&lt;DATE("2019","09","30")),((YEAR($G118)-YEAR($F118))*360+(MONTH($G118)-MONTH($F118))*30+(IF(DAY($G118)=31,30,DAY($G118))-IF(DAY($F118)=31,30,DAY($F118)))+1),0),””)</f>
        <v>0</v>
      </c>
      <c r="I118" s="31"/>
      <c r="J118" s="19">
        <f>IFERROR($H118:$H255-$I118:I435,"")</f>
        <v>0</v>
      </c>
      <c r="K118" s="19">
        <f>IFERROR(IF(LEFT($C118:C916,2)="SM",ROUNDDOWN($J118:J916/30,0),0),"")</f>
        <v>0</v>
      </c>
      <c r="L118" s="19">
        <f t="shared" si="6"/>
        <v>0</v>
      </c>
      <c r="M118" s="31"/>
      <c r="N118" s="23">
        <f t="shared" si="7"/>
        <v>0</v>
      </c>
      <c r="O118" s="23">
        <f t="shared" si="8"/>
        <v>0</v>
      </c>
      <c r="P118" s="23">
        <f t="shared" si="9"/>
        <v>0</v>
      </c>
      <c r="Q118" s="23">
        <f t="shared" si="10"/>
        <v>0</v>
      </c>
    </row>
    <row r="119" spans="1:17" ht="15.75" x14ac:dyDescent="0.25">
      <c r="A119" s="31"/>
      <c r="B119" s="31"/>
      <c r="C119" s="32"/>
      <c r="D119" s="31"/>
      <c r="E119" s="20" t="str">
        <f>IF(C119="SMS_tanulmányi",IFERROR(VLOOKUP($D119,Támogatások!$B:$D,2,FALSE),""),IF($C119="SMP_szakmai",IFERROR(VLOOKUP($D119,Támogatások!$B:$D,3,FALSE),""),IF($C119="SMPdipl_diploma utáni szakmai",IFERROR(VLOOKUP($D119,Támogatások!$B:$D,3,FALSE),""),"")))</f>
        <v/>
      </c>
      <c r="F119" s="36"/>
      <c r="G119" s="36"/>
      <c r="H119" s="21">
        <f>IFERROR(IF((LEFT($C119:$C402,2)="SM")*($F119:$F547&gt;DATE("2015","05","31"))*($G119:$G547&lt;DATE("2019","09","30")),((YEAR($G119)-YEAR($F119))*360+(MONTH($G119)-MONTH($F119))*30+(IF(DAY($G119)=31,30,DAY($G119))-IF(DAY($F119)=31,30,DAY($F119)))+1),0),””)</f>
        <v>0</v>
      </c>
      <c r="I119" s="31"/>
      <c r="J119" s="19">
        <f>IFERROR($H119:$H256-$I119:I436,"")</f>
        <v>0</v>
      </c>
      <c r="K119" s="19">
        <f>IFERROR(IF(LEFT($C119:C917,2)="SM",ROUNDDOWN($J119:J917/30,0),0),"")</f>
        <v>0</v>
      </c>
      <c r="L119" s="19">
        <f t="shared" si="6"/>
        <v>0</v>
      </c>
      <c r="M119" s="31"/>
      <c r="N119" s="23">
        <f t="shared" si="7"/>
        <v>0</v>
      </c>
      <c r="O119" s="23">
        <f t="shared" si="8"/>
        <v>0</v>
      </c>
      <c r="P119" s="23">
        <f t="shared" si="9"/>
        <v>0</v>
      </c>
      <c r="Q119" s="23">
        <f t="shared" si="10"/>
        <v>0</v>
      </c>
    </row>
    <row r="120" spans="1:17" ht="15.75" x14ac:dyDescent="0.25">
      <c r="A120" s="31"/>
      <c r="B120" s="31"/>
      <c r="C120" s="32"/>
      <c r="D120" s="31"/>
      <c r="E120" s="20" t="str">
        <f>IF(C120="SMS_tanulmányi",IFERROR(VLOOKUP($D120,Támogatások!$B:$D,2,FALSE),""),IF($C120="SMP_szakmai",IFERROR(VLOOKUP($D120,Támogatások!$B:$D,3,FALSE),""),IF($C120="SMPdipl_diploma utáni szakmai",IFERROR(VLOOKUP($D120,Támogatások!$B:$D,3,FALSE),""),"")))</f>
        <v/>
      </c>
      <c r="F120" s="36"/>
      <c r="G120" s="36"/>
      <c r="H120" s="21">
        <f>IFERROR(IF((LEFT($C120:$C403,2)="SM")*($F120:$F548&gt;DATE("2015","05","31"))*($G120:$G548&lt;DATE("2019","09","30")),((YEAR($G120)-YEAR($F120))*360+(MONTH($G120)-MONTH($F120))*30+(IF(DAY($G120)=31,30,DAY($G120))-IF(DAY($F120)=31,30,DAY($F120)))+1),0),””)</f>
        <v>0</v>
      </c>
      <c r="I120" s="31"/>
      <c r="J120" s="19">
        <f>IFERROR($H120:$H257-$I120:I437,"")</f>
        <v>0</v>
      </c>
      <c r="K120" s="19">
        <f>IFERROR(IF(LEFT($C120:C918,2)="SM",ROUNDDOWN($J120:J918/30,0),0),"")</f>
        <v>0</v>
      </c>
      <c r="L120" s="19">
        <f t="shared" si="6"/>
        <v>0</v>
      </c>
      <c r="M120" s="31"/>
      <c r="N120" s="23">
        <f t="shared" si="7"/>
        <v>0</v>
      </c>
      <c r="O120" s="23">
        <f t="shared" si="8"/>
        <v>0</v>
      </c>
      <c r="P120" s="23">
        <f t="shared" si="9"/>
        <v>0</v>
      </c>
      <c r="Q120" s="23">
        <f t="shared" si="10"/>
        <v>0</v>
      </c>
    </row>
    <row r="121" spans="1:17" ht="15.75" x14ac:dyDescent="0.25">
      <c r="A121" s="31"/>
      <c r="B121" s="31"/>
      <c r="C121" s="32"/>
      <c r="D121" s="31"/>
      <c r="E121" s="20" t="str">
        <f>IF(C121="SMS_tanulmányi",IFERROR(VLOOKUP($D121,Támogatások!$B:$D,2,FALSE),""),IF($C121="SMP_szakmai",IFERROR(VLOOKUP($D121,Támogatások!$B:$D,3,FALSE),""),IF($C121="SMPdipl_diploma utáni szakmai",IFERROR(VLOOKUP($D121,Támogatások!$B:$D,3,FALSE),""),"")))</f>
        <v/>
      </c>
      <c r="F121" s="36"/>
      <c r="G121" s="36"/>
      <c r="H121" s="21">
        <f>IFERROR(IF((LEFT($C121:$C404,2)="SM")*($F121:$F549&gt;DATE("2015","05","31"))*($G121:$G549&lt;DATE("2019","09","30")),((YEAR($G121)-YEAR($F121))*360+(MONTH($G121)-MONTH($F121))*30+(IF(DAY($G121)=31,30,DAY($G121))-IF(DAY($F121)=31,30,DAY($F121)))+1),0),””)</f>
        <v>0</v>
      </c>
      <c r="I121" s="31"/>
      <c r="J121" s="19">
        <f>IFERROR($H121:$H258-$I121:I438,"")</f>
        <v>0</v>
      </c>
      <c r="K121" s="19">
        <f>IFERROR(IF(LEFT($C121:C919,2)="SM",ROUNDDOWN($J121:J919/30,0),0),"")</f>
        <v>0</v>
      </c>
      <c r="L121" s="19">
        <f t="shared" si="6"/>
        <v>0</v>
      </c>
      <c r="M121" s="31"/>
      <c r="N121" s="23">
        <f t="shared" si="7"/>
        <v>0</v>
      </c>
      <c r="O121" s="23">
        <f t="shared" si="8"/>
        <v>0</v>
      </c>
      <c r="P121" s="23">
        <f t="shared" si="9"/>
        <v>0</v>
      </c>
      <c r="Q121" s="23">
        <f t="shared" si="10"/>
        <v>0</v>
      </c>
    </row>
    <row r="122" spans="1:17" ht="15.75" x14ac:dyDescent="0.25">
      <c r="A122" s="31"/>
      <c r="B122" s="31"/>
      <c r="C122" s="32"/>
      <c r="D122" s="31"/>
      <c r="E122" s="20" t="str">
        <f>IF(C122="SMS_tanulmányi",IFERROR(VLOOKUP($D122,Támogatások!$B:$D,2,FALSE),""),IF($C122="SMP_szakmai",IFERROR(VLOOKUP($D122,Támogatások!$B:$D,3,FALSE),""),IF($C122="SMPdipl_diploma utáni szakmai",IFERROR(VLOOKUP($D122,Támogatások!$B:$D,3,FALSE),""),"")))</f>
        <v/>
      </c>
      <c r="F122" s="36"/>
      <c r="G122" s="36"/>
      <c r="H122" s="21">
        <f>IFERROR(IF((LEFT($C122:$C405,2)="SM")*($F122:$F550&gt;DATE("2015","05","31"))*($G122:$G550&lt;DATE("2019","09","30")),((YEAR($G122)-YEAR($F122))*360+(MONTH($G122)-MONTH($F122))*30+(IF(DAY($G122)=31,30,DAY($G122))-IF(DAY($F122)=31,30,DAY($F122)))+1),0),””)</f>
        <v>0</v>
      </c>
      <c r="I122" s="31"/>
      <c r="J122" s="19">
        <f>IFERROR($H122:$H259-$I122:I439,"")</f>
        <v>0</v>
      </c>
      <c r="K122" s="19">
        <f>IFERROR(IF(LEFT($C122:C920,2)="SM",ROUNDDOWN($J122:J920/30,0),0),"")</f>
        <v>0</v>
      </c>
      <c r="L122" s="19">
        <f t="shared" si="6"/>
        <v>0</v>
      </c>
      <c r="M122" s="31"/>
      <c r="N122" s="23">
        <f t="shared" si="7"/>
        <v>0</v>
      </c>
      <c r="O122" s="23">
        <f t="shared" si="8"/>
        <v>0</v>
      </c>
      <c r="P122" s="23">
        <f t="shared" si="9"/>
        <v>0</v>
      </c>
      <c r="Q122" s="23">
        <f t="shared" si="10"/>
        <v>0</v>
      </c>
    </row>
    <row r="123" spans="1:17" ht="15.75" x14ac:dyDescent="0.25">
      <c r="A123" s="31"/>
      <c r="B123" s="31"/>
      <c r="C123" s="32"/>
      <c r="D123" s="31"/>
      <c r="E123" s="20" t="str">
        <f>IF(C123="SMS_tanulmányi",IFERROR(VLOOKUP($D123,Támogatások!$B:$D,2,FALSE),""),IF($C123="SMP_szakmai",IFERROR(VLOOKUP($D123,Támogatások!$B:$D,3,FALSE),""),IF($C123="SMPdipl_diploma utáni szakmai",IFERROR(VLOOKUP($D123,Támogatások!$B:$D,3,FALSE),""),"")))</f>
        <v/>
      </c>
      <c r="F123" s="36"/>
      <c r="G123" s="36"/>
      <c r="H123" s="21">
        <f>IFERROR(IF((LEFT($C123:$C406,2)="SM")*($F123:$F551&gt;DATE("2015","05","31"))*($G123:$G551&lt;DATE("2019","09","30")),((YEAR($G123)-YEAR($F123))*360+(MONTH($G123)-MONTH($F123))*30+(IF(DAY($G123)=31,30,DAY($G123))-IF(DAY($F123)=31,30,DAY($F123)))+1),0),””)</f>
        <v>0</v>
      </c>
      <c r="I123" s="31"/>
      <c r="J123" s="19">
        <f>IFERROR($H123:$H260-$I123:I440,"")</f>
        <v>0</v>
      </c>
      <c r="K123" s="19">
        <f>IFERROR(IF(LEFT($C123:C921,2)="SM",ROUNDDOWN($J123:J921/30,0),0),"")</f>
        <v>0</v>
      </c>
      <c r="L123" s="19">
        <f t="shared" si="6"/>
        <v>0</v>
      </c>
      <c r="M123" s="31"/>
      <c r="N123" s="23">
        <f t="shared" si="7"/>
        <v>0</v>
      </c>
      <c r="O123" s="23">
        <f t="shared" si="8"/>
        <v>0</v>
      </c>
      <c r="P123" s="23">
        <f t="shared" si="9"/>
        <v>0</v>
      </c>
      <c r="Q123" s="23">
        <f t="shared" si="10"/>
        <v>0</v>
      </c>
    </row>
    <row r="124" spans="1:17" ht="15.75" x14ac:dyDescent="0.25">
      <c r="A124" s="31"/>
      <c r="B124" s="31"/>
      <c r="C124" s="32"/>
      <c r="D124" s="31"/>
      <c r="E124" s="20" t="str">
        <f>IF(C124="SMS_tanulmányi",IFERROR(VLOOKUP($D124,Támogatások!$B:$D,2,FALSE),""),IF($C124="SMP_szakmai",IFERROR(VLOOKUP($D124,Támogatások!$B:$D,3,FALSE),""),IF($C124="SMPdipl_diploma utáni szakmai",IFERROR(VLOOKUP($D124,Támogatások!$B:$D,3,FALSE),""),"")))</f>
        <v/>
      </c>
      <c r="F124" s="36"/>
      <c r="G124" s="36"/>
      <c r="H124" s="21">
        <f>IFERROR(IF((LEFT($C124:$C407,2)="SM")*($F124:$F552&gt;DATE("2015","05","31"))*($G124:$G552&lt;DATE("2019","09","30")),((YEAR($G124)-YEAR($F124))*360+(MONTH($G124)-MONTH($F124))*30+(IF(DAY($G124)=31,30,DAY($G124))-IF(DAY($F124)=31,30,DAY($F124)))+1),0),””)</f>
        <v>0</v>
      </c>
      <c r="I124" s="31"/>
      <c r="J124" s="19">
        <f>IFERROR($H124:$H261-$I124:I441,"")</f>
        <v>0</v>
      </c>
      <c r="K124" s="19">
        <f>IFERROR(IF(LEFT($C124:C922,2)="SM",ROUNDDOWN($J124:J922/30,0),0),"")</f>
        <v>0</v>
      </c>
      <c r="L124" s="19">
        <f t="shared" si="6"/>
        <v>0</v>
      </c>
      <c r="M124" s="31"/>
      <c r="N124" s="23">
        <f t="shared" si="7"/>
        <v>0</v>
      </c>
      <c r="O124" s="23">
        <f t="shared" si="8"/>
        <v>0</v>
      </c>
      <c r="P124" s="23">
        <f t="shared" si="9"/>
        <v>0</v>
      </c>
      <c r="Q124" s="23">
        <f t="shared" si="10"/>
        <v>0</v>
      </c>
    </row>
    <row r="125" spans="1:17" ht="15.75" x14ac:dyDescent="0.25">
      <c r="E125" s="16" t="str">
        <f>IF(C125="SMS_tanulmányi",IFERROR(VLOOKUP($D125,Támogatások!$B:$D,2,FALSE),""),IF($C125="SMP_szakmai",IFERROR(VLOOKUP($D125,Támogatások!$B:$D,3,FALSE),""),IF($C125="SMPdipl_diploma utáni szakmai",IFERROR(VLOOKUP($D125,Támogatások!$B:$D,3,FALSE),""),"")))</f>
        <v/>
      </c>
      <c r="H125" s="17"/>
      <c r="N125" s="26" t="str">
        <f t="shared" ref="N125:N188" si="11">IFERROR((IF(LEFT($F125,2)="SM",
ROUND($O125*$H125+$P125/30*$H125,0)+$S125,
IF(LEFT($F125,2)="ST",$I125*$Q125+$J125*$R125+$S125+$V125,""))),"")</f>
        <v/>
      </c>
      <c r="O125" s="24" t="str">
        <f t="shared" ref="O125:O188" si="12">IFERROR((IF(LEFT($F125,2)="SM",
ROUND($O125*($H125+IF(($F125="SMS")*($T125="IGEN"),1,0)*100)+$P125*($H125+IF(($F125="SMS")*($T125="IGEN"),1,0)*100)/30,0)+$S125,
IF(LEFT($F125,2)="ST",$I125*$Q125+$J125*$R125+$S125+$V125,""))),"")</f>
        <v/>
      </c>
      <c r="Q125" s="22" t="str">
        <f t="shared" ref="Q125:Q188" si="13">IFERROR((IF(LEFT($F125,2)="SM",
ROUND($O125*($H125+IF(($F125="SMS")*($T125="IGEN"),1,0)*100)+$P125*($H125+IF(($F125="SMS")*($T125="IGEN"),1,0)*100)/30,0)+$S125,
IF(LEFT($F125,2)="ST",$I125*$Q125+$J125*$R125+$S125+$V125,""))),"")</f>
        <v/>
      </c>
    </row>
    <row r="126" spans="1:17" ht="15.75" x14ac:dyDescent="0.25">
      <c r="E126" s="16" t="str">
        <f>IF(C126="SMS_tanulmányi",IFERROR(VLOOKUP($D126,Támogatások!$B:$D,2,FALSE),""),IF($C126="SMP_szakmai",IFERROR(VLOOKUP($D126,Támogatások!$B:$D,3,FALSE),""),IF($C126="SMPdipl_diploma utáni szakmai",IFERROR(VLOOKUP($D126,Támogatások!$B:$D,3,FALSE),""),"")))</f>
        <v/>
      </c>
      <c r="H126" s="17"/>
      <c r="N126" s="26" t="str">
        <f t="shared" si="11"/>
        <v/>
      </c>
      <c r="O126" s="25" t="str">
        <f t="shared" si="12"/>
        <v/>
      </c>
      <c r="Q126" s="22" t="str">
        <f t="shared" si="13"/>
        <v/>
      </c>
    </row>
    <row r="127" spans="1:17" ht="15.75" x14ac:dyDescent="0.25">
      <c r="E127" s="16" t="str">
        <f>IF(C127="SMS_tanulmányi",IFERROR(VLOOKUP($D127,Támogatások!$B:$D,2,FALSE),""),IF($C127="SMP_szakmai",IFERROR(VLOOKUP($D127,Támogatások!$B:$D,3,FALSE),""),IF($C127="SMPdipl_diploma utáni szakmai",IFERROR(VLOOKUP($D127,Támogatások!$B:$D,3,FALSE),""),"")))</f>
        <v/>
      </c>
      <c r="H127" s="17"/>
      <c r="N127" s="26" t="str">
        <f t="shared" si="11"/>
        <v/>
      </c>
      <c r="O127" s="25" t="str">
        <f t="shared" si="12"/>
        <v/>
      </c>
      <c r="Q127" s="22" t="str">
        <f t="shared" si="13"/>
        <v/>
      </c>
    </row>
    <row r="128" spans="1:17" ht="15.75" x14ac:dyDescent="0.25">
      <c r="E128" s="16" t="str">
        <f>IF(C128="SMS_tanulmányi",IFERROR(VLOOKUP($D128,Támogatások!$B:$D,2,FALSE),""),IF($C128="SMP_szakmai",IFERROR(VLOOKUP($D128,Támogatások!$B:$D,3,FALSE),""),IF($C128="SMPdipl_diploma utáni szakmai",IFERROR(VLOOKUP($D128,Támogatások!$B:$D,3,FALSE),""),"")))</f>
        <v/>
      </c>
      <c r="H128" s="17"/>
      <c r="N128" s="26" t="str">
        <f t="shared" si="11"/>
        <v/>
      </c>
      <c r="O128" s="25" t="str">
        <f t="shared" si="12"/>
        <v/>
      </c>
      <c r="Q128" s="22" t="str">
        <f t="shared" si="13"/>
        <v/>
      </c>
    </row>
    <row r="129" spans="5:17" ht="15.75" x14ac:dyDescent="0.25">
      <c r="E129" s="16" t="str">
        <f>IF(C129="SMS_tanulmányi",IFERROR(VLOOKUP($D129,Támogatások!$B:$D,2,FALSE),""),IF($C129="SMP_szakmai",IFERROR(VLOOKUP($D129,Támogatások!$B:$D,3,FALSE),""),IF($C129="SMPdipl_diploma utáni szakmai",IFERROR(VLOOKUP($D129,Támogatások!$B:$D,3,FALSE),""),"")))</f>
        <v/>
      </c>
      <c r="H129" s="17"/>
      <c r="N129" s="26" t="str">
        <f t="shared" si="11"/>
        <v/>
      </c>
      <c r="O129" s="25" t="str">
        <f t="shared" si="12"/>
        <v/>
      </c>
      <c r="Q129" s="22" t="str">
        <f t="shared" si="13"/>
        <v/>
      </c>
    </row>
    <row r="130" spans="5:17" ht="15.75" x14ac:dyDescent="0.25">
      <c r="E130" s="16" t="str">
        <f>IF(C130="SMS_tanulmányi",IFERROR(VLOOKUP($D130,Támogatások!$B:$D,2,FALSE),""),IF($C130="SMP_szakmai",IFERROR(VLOOKUP($D130,Támogatások!$B:$D,3,FALSE),""),IF($C130="SMPdipl_diploma utáni szakmai",IFERROR(VLOOKUP($D130,Támogatások!$B:$D,3,FALSE),""),"")))</f>
        <v/>
      </c>
      <c r="H130" s="17"/>
      <c r="N130" s="26" t="str">
        <f t="shared" si="11"/>
        <v/>
      </c>
      <c r="O130" s="25" t="str">
        <f t="shared" si="12"/>
        <v/>
      </c>
      <c r="Q130" s="22" t="str">
        <f t="shared" si="13"/>
        <v/>
      </c>
    </row>
    <row r="131" spans="5:17" ht="15.75" x14ac:dyDescent="0.25">
      <c r="E131" s="16" t="str">
        <f>IF(C131="SMS_tanulmányi",IFERROR(VLOOKUP($D131,Támogatások!$B:$D,2,FALSE),""),IF($C131="SMP_szakmai",IFERROR(VLOOKUP($D131,Támogatások!$B:$D,3,FALSE),""),IF($C131="SMPdipl_diploma utáni szakmai",IFERROR(VLOOKUP($D131,Támogatások!$B:$D,3,FALSE),""),"")))</f>
        <v/>
      </c>
      <c r="H131" s="17"/>
      <c r="N131" s="26" t="str">
        <f t="shared" si="11"/>
        <v/>
      </c>
      <c r="O131" s="25" t="str">
        <f t="shared" si="12"/>
        <v/>
      </c>
      <c r="Q131" s="22" t="str">
        <f t="shared" si="13"/>
        <v/>
      </c>
    </row>
    <row r="132" spans="5:17" ht="15.75" x14ac:dyDescent="0.25">
      <c r="E132" s="16" t="str">
        <f>IF(C132="SMS_tanulmányi",IFERROR(VLOOKUP($D132,Támogatások!$B:$D,2,FALSE),""),IF($C132="SMP_szakmai",IFERROR(VLOOKUP($D132,Támogatások!$B:$D,3,FALSE),""),IF($C132="SMPdipl_diploma utáni szakmai",IFERROR(VLOOKUP($D132,Támogatások!$B:$D,3,FALSE),""),"")))</f>
        <v/>
      </c>
      <c r="H132" s="17"/>
      <c r="N132" s="26" t="str">
        <f t="shared" si="11"/>
        <v/>
      </c>
      <c r="O132" s="25" t="str">
        <f t="shared" si="12"/>
        <v/>
      </c>
      <c r="Q132" s="22" t="str">
        <f t="shared" si="13"/>
        <v/>
      </c>
    </row>
    <row r="133" spans="5:17" ht="15.75" x14ac:dyDescent="0.25">
      <c r="E133" s="16" t="str">
        <f>IF(C133="SMS_tanulmányi",IFERROR(VLOOKUP($D133,Támogatások!$B:$D,2,FALSE),""),IF($C133="SMP_szakmai",IFERROR(VLOOKUP($D133,Támogatások!$B:$D,3,FALSE),""),IF($C133="SMPdipl_diploma utáni szakmai",IFERROR(VLOOKUP($D133,Támogatások!$B:$D,3,FALSE),""),"")))</f>
        <v/>
      </c>
      <c r="H133" s="17"/>
      <c r="N133" s="26" t="str">
        <f t="shared" si="11"/>
        <v/>
      </c>
      <c r="O133" s="25" t="str">
        <f t="shared" si="12"/>
        <v/>
      </c>
      <c r="Q133" s="22" t="str">
        <f t="shared" si="13"/>
        <v/>
      </c>
    </row>
    <row r="134" spans="5:17" ht="15.75" x14ac:dyDescent="0.25">
      <c r="E134" s="16" t="str">
        <f>IF(C134="SMS_tanulmányi",IFERROR(VLOOKUP($D134,Támogatások!$B:$D,2,FALSE),""),IF($C134="SMP_szakmai",IFERROR(VLOOKUP($D134,Támogatások!$B:$D,3,FALSE),""),IF($C134="SMPdipl_diploma utáni szakmai",IFERROR(VLOOKUP($D134,Támogatások!$B:$D,3,FALSE),""),"")))</f>
        <v/>
      </c>
      <c r="H134" s="17"/>
      <c r="N134" s="26" t="str">
        <f t="shared" si="11"/>
        <v/>
      </c>
      <c r="O134" s="25" t="str">
        <f t="shared" si="12"/>
        <v/>
      </c>
      <c r="Q134" s="22" t="str">
        <f t="shared" si="13"/>
        <v/>
      </c>
    </row>
    <row r="135" spans="5:17" ht="15.75" x14ac:dyDescent="0.25">
      <c r="E135" s="16" t="str">
        <f>IF(C135="SMS_tanulmányi",IFERROR(VLOOKUP($D135,Támogatások!$B:$D,2,FALSE),""),IF($C135="SMP_szakmai",IFERROR(VLOOKUP($D135,Támogatások!$B:$D,3,FALSE),""),IF($C135="SMPdipl_diploma utáni szakmai",IFERROR(VLOOKUP($D135,Támogatások!$B:$D,3,FALSE),""),"")))</f>
        <v/>
      </c>
      <c r="H135" s="17"/>
      <c r="N135" s="26" t="str">
        <f t="shared" si="11"/>
        <v/>
      </c>
      <c r="O135" s="25" t="str">
        <f t="shared" si="12"/>
        <v/>
      </c>
      <c r="Q135" s="22" t="str">
        <f t="shared" si="13"/>
        <v/>
      </c>
    </row>
    <row r="136" spans="5:17" ht="15.75" x14ac:dyDescent="0.25">
      <c r="E136" s="16" t="str">
        <f>IF(C136="SMS_tanulmányi",IFERROR(VLOOKUP($D136,Támogatások!$B:$D,2,FALSE),""),IF($C136="SMP_szakmai",IFERROR(VLOOKUP($D136,Támogatások!$B:$D,3,FALSE),""),IF($C136="SMPdipl_diploma utáni szakmai",IFERROR(VLOOKUP($D136,Támogatások!$B:$D,3,FALSE),""),"")))</f>
        <v/>
      </c>
      <c r="H136" s="17"/>
      <c r="N136" s="26" t="str">
        <f t="shared" si="11"/>
        <v/>
      </c>
      <c r="O136" s="25" t="str">
        <f t="shared" si="12"/>
        <v/>
      </c>
      <c r="Q136" s="22" t="str">
        <f t="shared" si="13"/>
        <v/>
      </c>
    </row>
    <row r="137" spans="5:17" ht="15.75" x14ac:dyDescent="0.25">
      <c r="E137" s="16" t="str">
        <f>IF(C137="SMS_tanulmányi",IFERROR(VLOOKUP($D137,Támogatások!$B:$D,2,FALSE),""),IF($C137="SMP_szakmai",IFERROR(VLOOKUP($D137,Támogatások!$B:$D,3,FALSE),""),IF($C137="SMPdipl_diploma utáni szakmai",IFERROR(VLOOKUP($D137,Támogatások!$B:$D,3,FALSE),""),"")))</f>
        <v/>
      </c>
      <c r="H137" s="17"/>
      <c r="N137" s="26" t="str">
        <f t="shared" si="11"/>
        <v/>
      </c>
      <c r="O137" s="25" t="str">
        <f t="shared" si="12"/>
        <v/>
      </c>
      <c r="Q137" s="22" t="str">
        <f t="shared" si="13"/>
        <v/>
      </c>
    </row>
    <row r="138" spans="5:17" ht="15.75" x14ac:dyDescent="0.25">
      <c r="E138" s="16" t="str">
        <f>IF(C138="SMS_tanulmányi",IFERROR(VLOOKUP($D138,Támogatások!$B:$D,2,FALSE),""),IF($C138="SMP_szakmai",IFERROR(VLOOKUP($D138,Támogatások!$B:$D,3,FALSE),""),IF($C138="SMPdipl_diploma utáni szakmai",IFERROR(VLOOKUP($D138,Támogatások!$B:$D,3,FALSE),""),"")))</f>
        <v/>
      </c>
      <c r="H138" s="17"/>
      <c r="N138" s="26" t="str">
        <f t="shared" si="11"/>
        <v/>
      </c>
      <c r="O138" s="25" t="str">
        <f t="shared" si="12"/>
        <v/>
      </c>
      <c r="Q138" s="22" t="str">
        <f t="shared" si="13"/>
        <v/>
      </c>
    </row>
    <row r="139" spans="5:17" ht="15.75" x14ac:dyDescent="0.25">
      <c r="E139" s="16" t="str">
        <f>IF(C139="SMS_tanulmányi",IFERROR(VLOOKUP($D139,Támogatások!$B:$D,2,FALSE),""),IF($C139="SMP_szakmai",IFERROR(VLOOKUP($D139,Támogatások!$B:$D,3,FALSE),""),IF($C139="SMPdipl_diploma utáni szakmai",IFERROR(VLOOKUP($D139,Támogatások!$B:$D,3,FALSE),""),"")))</f>
        <v/>
      </c>
      <c r="H139" s="17"/>
      <c r="N139" s="26" t="str">
        <f t="shared" si="11"/>
        <v/>
      </c>
      <c r="O139" s="25" t="str">
        <f t="shared" si="12"/>
        <v/>
      </c>
      <c r="Q139" s="22" t="str">
        <f t="shared" si="13"/>
        <v/>
      </c>
    </row>
    <row r="140" spans="5:17" ht="15.75" x14ac:dyDescent="0.25">
      <c r="E140" s="16" t="str">
        <f>IF(C140="SMS_tanulmányi",IFERROR(VLOOKUP($D140,Támogatások!$B:$D,2,FALSE),""),IF($C140="SMP_szakmai",IFERROR(VLOOKUP($D140,Támogatások!$B:$D,3,FALSE),""),IF($C140="SMPdipl_diploma utáni szakmai",IFERROR(VLOOKUP($D140,Támogatások!$B:$D,3,FALSE),""),"")))</f>
        <v/>
      </c>
      <c r="H140" s="17"/>
      <c r="N140" s="26" t="str">
        <f t="shared" si="11"/>
        <v/>
      </c>
      <c r="O140" s="25" t="str">
        <f t="shared" si="12"/>
        <v/>
      </c>
      <c r="Q140" s="22" t="str">
        <f t="shared" si="13"/>
        <v/>
      </c>
    </row>
    <row r="141" spans="5:17" ht="15.75" x14ac:dyDescent="0.25">
      <c r="E141" s="16" t="str">
        <f>IF(C141="SMS_tanulmányi",IFERROR(VLOOKUP($D141,Támogatások!$B:$D,2,FALSE),""),IF($C141="SMP_szakmai",IFERROR(VLOOKUP($D141,Támogatások!$B:$D,3,FALSE),""),IF($C141="SMPdipl_diploma utáni szakmai",IFERROR(VLOOKUP($D141,Támogatások!$B:$D,3,FALSE),""),"")))</f>
        <v/>
      </c>
      <c r="H141" s="17"/>
      <c r="N141" s="26" t="str">
        <f t="shared" si="11"/>
        <v/>
      </c>
      <c r="O141" s="25" t="str">
        <f t="shared" si="12"/>
        <v/>
      </c>
      <c r="Q141" s="22" t="str">
        <f t="shared" si="13"/>
        <v/>
      </c>
    </row>
    <row r="142" spans="5:17" ht="15.75" x14ac:dyDescent="0.25">
      <c r="E142" s="16" t="str">
        <f>IF(C142="SMS_tanulmányi",IFERROR(VLOOKUP($D142,Támogatások!$B:$D,2,FALSE),""),IF($C142="SMP_szakmai",IFERROR(VLOOKUP($D142,Támogatások!$B:$D,3,FALSE),""),IF($C142="SMPdipl_diploma utáni szakmai",IFERROR(VLOOKUP($D142,Támogatások!$B:$D,3,FALSE),""),"")))</f>
        <v/>
      </c>
      <c r="H142" s="17"/>
      <c r="N142" s="26" t="str">
        <f t="shared" si="11"/>
        <v/>
      </c>
      <c r="O142" s="25" t="str">
        <f t="shared" si="12"/>
        <v/>
      </c>
      <c r="Q142" s="22" t="str">
        <f t="shared" si="13"/>
        <v/>
      </c>
    </row>
    <row r="143" spans="5:17" ht="15.75" x14ac:dyDescent="0.25">
      <c r="E143" s="16" t="str">
        <f>IF(C143="SMS_tanulmányi",IFERROR(VLOOKUP($D143,Támogatások!$B:$D,2,FALSE),""),IF($C143="SMP_szakmai",IFERROR(VLOOKUP($D143,Támogatások!$B:$D,3,FALSE),""),IF($C143="SMPdipl_diploma utáni szakmai",IFERROR(VLOOKUP($D143,Támogatások!$B:$D,3,FALSE),""),"")))</f>
        <v/>
      </c>
      <c r="H143" s="17"/>
      <c r="N143" s="26" t="str">
        <f t="shared" si="11"/>
        <v/>
      </c>
      <c r="O143" s="25" t="str">
        <f t="shared" si="12"/>
        <v/>
      </c>
      <c r="Q143" s="22" t="str">
        <f t="shared" si="13"/>
        <v/>
      </c>
    </row>
    <row r="144" spans="5:17" ht="15.75" x14ac:dyDescent="0.25">
      <c r="E144" s="16" t="str">
        <f>IF(C144="SMS_tanulmányi",IFERROR(VLOOKUP($D144,Támogatások!$B:$D,2,FALSE),""),IF($C144="SMP_szakmai",IFERROR(VLOOKUP($D144,Támogatások!$B:$D,3,FALSE),""),IF($C144="SMPdipl_diploma utáni szakmai",IFERROR(VLOOKUP($D144,Támogatások!$B:$D,3,FALSE),""),"")))</f>
        <v/>
      </c>
      <c r="H144" s="17"/>
      <c r="N144" s="26" t="str">
        <f t="shared" si="11"/>
        <v/>
      </c>
      <c r="O144" s="25" t="str">
        <f t="shared" si="12"/>
        <v/>
      </c>
      <c r="Q144" s="22" t="str">
        <f t="shared" si="13"/>
        <v/>
      </c>
    </row>
    <row r="145" spans="5:17" ht="15.75" x14ac:dyDescent="0.25">
      <c r="E145" s="16" t="str">
        <f>IF(C145="SMS_tanulmányi",IFERROR(VLOOKUP($D145,Támogatások!$B:$D,2,FALSE),""),IF($C145="SMP_szakmai",IFERROR(VLOOKUP($D145,Támogatások!$B:$D,3,FALSE),""),IF($C145="SMPdipl_diploma utáni szakmai",IFERROR(VLOOKUP($D145,Támogatások!$B:$D,3,FALSE),""),"")))</f>
        <v/>
      </c>
      <c r="H145" s="17"/>
      <c r="N145" s="26" t="str">
        <f t="shared" si="11"/>
        <v/>
      </c>
      <c r="O145" s="25" t="str">
        <f t="shared" si="12"/>
        <v/>
      </c>
      <c r="Q145" s="22" t="str">
        <f t="shared" si="13"/>
        <v/>
      </c>
    </row>
    <row r="146" spans="5:17" ht="15.75" x14ac:dyDescent="0.25">
      <c r="E146" s="16" t="str">
        <f>IF(C146="SMS_tanulmányi",IFERROR(VLOOKUP($D146,Támogatások!$B:$D,2,FALSE),""),IF($C146="SMP_szakmai",IFERROR(VLOOKUP($D146,Támogatások!$B:$D,3,FALSE),""),IF($C146="SMPdipl_diploma utáni szakmai",IFERROR(VLOOKUP($D146,Támogatások!$B:$D,3,FALSE),""),"")))</f>
        <v/>
      </c>
      <c r="H146" s="17"/>
      <c r="N146" s="26" t="str">
        <f t="shared" si="11"/>
        <v/>
      </c>
      <c r="O146" s="25" t="str">
        <f t="shared" si="12"/>
        <v/>
      </c>
      <c r="Q146" s="22" t="str">
        <f t="shared" si="13"/>
        <v/>
      </c>
    </row>
    <row r="147" spans="5:17" ht="15.75" x14ac:dyDescent="0.25">
      <c r="E147" s="16" t="str">
        <f>IF(C147="SMS_tanulmányi",IFERROR(VLOOKUP($D147,Támogatások!$B:$D,2,FALSE),""),IF($C147="SMP_szakmai",IFERROR(VLOOKUP($D147,Támogatások!$B:$D,3,FALSE),""),IF($C147="SMPdipl_diploma utáni szakmai",IFERROR(VLOOKUP($D147,Támogatások!$B:$D,3,FALSE),""),"")))</f>
        <v/>
      </c>
      <c r="H147" s="17"/>
      <c r="N147" s="26" t="str">
        <f t="shared" si="11"/>
        <v/>
      </c>
      <c r="O147" s="25" t="str">
        <f t="shared" si="12"/>
        <v/>
      </c>
      <c r="Q147" s="22" t="str">
        <f t="shared" si="13"/>
        <v/>
      </c>
    </row>
    <row r="148" spans="5:17" ht="15.75" x14ac:dyDescent="0.25">
      <c r="E148" s="16" t="str">
        <f>IF(C148="SMS_tanulmányi",IFERROR(VLOOKUP($D148,Támogatások!$B:$D,2,FALSE),""),IF($C148="SMP_szakmai",IFERROR(VLOOKUP($D148,Támogatások!$B:$D,3,FALSE),""),IF($C148="SMPdipl_diploma utáni szakmai",IFERROR(VLOOKUP($D148,Támogatások!$B:$D,3,FALSE),""),"")))</f>
        <v/>
      </c>
      <c r="H148" s="17"/>
      <c r="N148" s="26" t="str">
        <f t="shared" si="11"/>
        <v/>
      </c>
      <c r="O148" s="25" t="str">
        <f t="shared" si="12"/>
        <v/>
      </c>
      <c r="Q148" s="22" t="str">
        <f t="shared" si="13"/>
        <v/>
      </c>
    </row>
    <row r="149" spans="5:17" ht="15.75" x14ac:dyDescent="0.25">
      <c r="E149" s="16" t="str">
        <f>IF(C149="SMS_tanulmányi",IFERROR(VLOOKUP($D149,Támogatások!$B:$D,2,FALSE),""),IF($C149="SMP_szakmai",IFERROR(VLOOKUP($D149,Támogatások!$B:$D,3,FALSE),""),IF($C149="SMPdipl_diploma utáni szakmai",IFERROR(VLOOKUP($D149,Támogatások!$B:$D,3,FALSE),""),"")))</f>
        <v/>
      </c>
      <c r="H149" s="17"/>
      <c r="N149" s="26" t="str">
        <f t="shared" si="11"/>
        <v/>
      </c>
      <c r="O149" s="25" t="str">
        <f t="shared" si="12"/>
        <v/>
      </c>
      <c r="Q149" s="22" t="str">
        <f t="shared" si="13"/>
        <v/>
      </c>
    </row>
    <row r="150" spans="5:17" ht="15.75" x14ac:dyDescent="0.25">
      <c r="E150" s="16" t="str">
        <f>IF(C150="SMS_tanulmányi",IFERROR(VLOOKUP($D150,Támogatások!$B:$D,2,FALSE),""),IF($C150="SMP_szakmai",IFERROR(VLOOKUP($D150,Támogatások!$B:$D,3,FALSE),""),IF($C150="SMPdipl_diploma utáni szakmai",IFERROR(VLOOKUP($D150,Támogatások!$B:$D,3,FALSE),""),"")))</f>
        <v/>
      </c>
      <c r="H150" s="17"/>
      <c r="N150" s="26" t="str">
        <f t="shared" si="11"/>
        <v/>
      </c>
      <c r="O150" s="25" t="str">
        <f t="shared" si="12"/>
        <v/>
      </c>
      <c r="Q150" s="22" t="str">
        <f t="shared" si="13"/>
        <v/>
      </c>
    </row>
    <row r="151" spans="5:17" ht="15.75" x14ac:dyDescent="0.25">
      <c r="E151" s="16" t="str">
        <f>IF(C151="SMS_tanulmányi",IFERROR(VLOOKUP($D151,Támogatások!$B:$D,2,FALSE),""),IF($C151="SMP_szakmai",IFERROR(VLOOKUP($D151,Támogatások!$B:$D,3,FALSE),""),IF($C151="SMPdipl_diploma utáni szakmai",IFERROR(VLOOKUP($D151,Támogatások!$B:$D,3,FALSE),""),"")))</f>
        <v/>
      </c>
      <c r="H151" s="17"/>
      <c r="N151" s="26" t="str">
        <f t="shared" si="11"/>
        <v/>
      </c>
      <c r="O151" s="25" t="str">
        <f t="shared" si="12"/>
        <v/>
      </c>
      <c r="Q151" s="22" t="str">
        <f t="shared" si="13"/>
        <v/>
      </c>
    </row>
    <row r="152" spans="5:17" ht="15.75" x14ac:dyDescent="0.25">
      <c r="E152" s="16" t="str">
        <f>IF(C152="SMS_tanulmányi",IFERROR(VLOOKUP($D152,Támogatások!$B:$D,2,FALSE),""),IF($C152="SMP_szakmai",IFERROR(VLOOKUP($D152,Támogatások!$B:$D,3,FALSE),""),IF($C152="SMPdipl_diploma utáni szakmai",IFERROR(VLOOKUP($D152,Támogatások!$B:$D,3,FALSE),""),"")))</f>
        <v/>
      </c>
      <c r="H152" s="17"/>
      <c r="N152" s="26" t="str">
        <f t="shared" si="11"/>
        <v/>
      </c>
      <c r="O152" s="25" t="str">
        <f t="shared" si="12"/>
        <v/>
      </c>
      <c r="Q152" s="22" t="str">
        <f t="shared" si="13"/>
        <v/>
      </c>
    </row>
    <row r="153" spans="5:17" ht="15.75" x14ac:dyDescent="0.25">
      <c r="E153" s="16" t="str">
        <f>IF(C153="SMS_tanulmányi",IFERROR(VLOOKUP($D153,Támogatások!$B:$D,2,FALSE),""),IF($C153="SMP_szakmai",IFERROR(VLOOKUP($D153,Támogatások!$B:$D,3,FALSE),""),IF($C153="SMPdipl_diploma utáni szakmai",IFERROR(VLOOKUP($D153,Támogatások!$B:$D,3,FALSE),""),"")))</f>
        <v/>
      </c>
      <c r="H153" s="17"/>
      <c r="N153" s="26" t="str">
        <f t="shared" si="11"/>
        <v/>
      </c>
      <c r="O153" s="25" t="str">
        <f t="shared" si="12"/>
        <v/>
      </c>
      <c r="Q153" s="22" t="str">
        <f t="shared" si="13"/>
        <v/>
      </c>
    </row>
    <row r="154" spans="5:17" ht="15.75" x14ac:dyDescent="0.25">
      <c r="E154" s="16" t="str">
        <f>IF(C154="SMS_tanulmányi",IFERROR(VLOOKUP($D154,Támogatások!$B:$D,2,FALSE),""),IF($C154="SMP_szakmai",IFERROR(VLOOKUP($D154,Támogatások!$B:$D,3,FALSE),""),IF($C154="SMPdipl_diploma utáni szakmai",IFERROR(VLOOKUP($D154,Támogatások!$B:$D,3,FALSE),""),"")))</f>
        <v/>
      </c>
      <c r="H154" s="17"/>
      <c r="N154" s="26" t="str">
        <f t="shared" si="11"/>
        <v/>
      </c>
      <c r="O154" s="25" t="str">
        <f t="shared" si="12"/>
        <v/>
      </c>
      <c r="Q154" s="22" t="str">
        <f t="shared" si="13"/>
        <v/>
      </c>
    </row>
    <row r="155" spans="5:17" ht="15.75" x14ac:dyDescent="0.25">
      <c r="E155" s="16" t="str">
        <f>IF(C155="SMS_tanulmányi",IFERROR(VLOOKUP($D155,Támogatások!$B:$D,2,FALSE),""),IF($C155="SMP_szakmai",IFERROR(VLOOKUP($D155,Támogatások!$B:$D,3,FALSE),""),IF($C155="SMPdipl_diploma utáni szakmai",IFERROR(VLOOKUP($D155,Támogatások!$B:$D,3,FALSE),""),"")))</f>
        <v/>
      </c>
      <c r="H155" s="17"/>
      <c r="N155" s="26" t="str">
        <f t="shared" si="11"/>
        <v/>
      </c>
      <c r="O155" s="25" t="str">
        <f t="shared" si="12"/>
        <v/>
      </c>
      <c r="Q155" s="22" t="str">
        <f t="shared" si="13"/>
        <v/>
      </c>
    </row>
    <row r="156" spans="5:17" ht="15.75" x14ac:dyDescent="0.25">
      <c r="E156" s="16" t="str">
        <f>IF(C156="SMS_tanulmányi",IFERROR(VLOOKUP($D156,Támogatások!$B:$D,2,FALSE),""),IF($C156="SMP_szakmai",IFERROR(VLOOKUP($D156,Támogatások!$B:$D,3,FALSE),""),IF($C156="SMPdipl_diploma utáni szakmai",IFERROR(VLOOKUP($D156,Támogatások!$B:$D,3,FALSE),""),"")))</f>
        <v/>
      </c>
      <c r="H156" s="17"/>
      <c r="N156" s="26" t="str">
        <f t="shared" si="11"/>
        <v/>
      </c>
      <c r="O156" s="25" t="str">
        <f t="shared" si="12"/>
        <v/>
      </c>
      <c r="Q156" s="22" t="str">
        <f t="shared" si="13"/>
        <v/>
      </c>
    </row>
    <row r="157" spans="5:17" ht="15.75" x14ac:dyDescent="0.25">
      <c r="E157" s="16" t="str">
        <f>IF(C157="SMS_tanulmányi",IFERROR(VLOOKUP($D157,Támogatások!$B:$D,2,FALSE),""),IF($C157="SMP_szakmai",IFERROR(VLOOKUP($D157,Támogatások!$B:$D,3,FALSE),""),IF($C157="SMPdipl_diploma utáni szakmai",IFERROR(VLOOKUP($D157,Támogatások!$B:$D,3,FALSE),""),"")))</f>
        <v/>
      </c>
      <c r="H157" s="17"/>
      <c r="N157" s="26" t="str">
        <f t="shared" si="11"/>
        <v/>
      </c>
      <c r="O157" s="25" t="str">
        <f t="shared" si="12"/>
        <v/>
      </c>
      <c r="Q157" s="22" t="str">
        <f t="shared" si="13"/>
        <v/>
      </c>
    </row>
    <row r="158" spans="5:17" ht="15.75" x14ac:dyDescent="0.25">
      <c r="E158" s="16" t="str">
        <f>IF(C158="SMS_tanulmányi",IFERROR(VLOOKUP($D158,Támogatások!$B:$D,2,FALSE),""),IF($C158="SMP_szakmai",IFERROR(VLOOKUP($D158,Támogatások!$B:$D,3,FALSE),""),IF($C158="SMPdipl_diploma utáni szakmai",IFERROR(VLOOKUP($D158,Támogatások!$B:$D,3,FALSE),""),"")))</f>
        <v/>
      </c>
      <c r="H158" s="17"/>
      <c r="N158" s="26" t="str">
        <f t="shared" si="11"/>
        <v/>
      </c>
      <c r="O158" s="25" t="str">
        <f t="shared" si="12"/>
        <v/>
      </c>
      <c r="Q158" s="22" t="str">
        <f t="shared" si="13"/>
        <v/>
      </c>
    </row>
    <row r="159" spans="5:17" ht="15.75" x14ac:dyDescent="0.25">
      <c r="E159" s="16" t="str">
        <f>IF(C159="SMS_tanulmányi",IFERROR(VLOOKUP($D159,Támogatások!$B:$D,2,FALSE),""),IF($C159="SMP_szakmai",IFERROR(VLOOKUP($D159,Támogatások!$B:$D,3,FALSE),""),IF($C159="SMPdipl_diploma utáni szakmai",IFERROR(VLOOKUP($D159,Támogatások!$B:$D,3,FALSE),""),"")))</f>
        <v/>
      </c>
      <c r="H159" s="17"/>
      <c r="N159" s="26" t="str">
        <f t="shared" si="11"/>
        <v/>
      </c>
      <c r="O159" s="25" t="str">
        <f t="shared" si="12"/>
        <v/>
      </c>
      <c r="Q159" s="22" t="str">
        <f t="shared" si="13"/>
        <v/>
      </c>
    </row>
    <row r="160" spans="5:17" ht="15.75" x14ac:dyDescent="0.25">
      <c r="E160" s="16" t="str">
        <f>IF(C160="SMS_tanulmányi",IFERROR(VLOOKUP($D160,Támogatások!$B:$D,2,FALSE),""),IF($C160="SMP_szakmai",IFERROR(VLOOKUP($D160,Támogatások!$B:$D,3,FALSE),""),IF($C160="SMPdipl_diploma utáni szakmai",IFERROR(VLOOKUP($D160,Támogatások!$B:$D,3,FALSE),""),"")))</f>
        <v/>
      </c>
      <c r="H160" s="17"/>
      <c r="N160" s="26" t="str">
        <f t="shared" si="11"/>
        <v/>
      </c>
      <c r="O160" s="25" t="str">
        <f t="shared" si="12"/>
        <v/>
      </c>
      <c r="Q160" s="22" t="str">
        <f t="shared" si="13"/>
        <v/>
      </c>
    </row>
    <row r="161" spans="5:17" ht="15.75" x14ac:dyDescent="0.25">
      <c r="E161" s="16" t="str">
        <f>IF(C161="SMS_tanulmányi",IFERROR(VLOOKUP($D161,Támogatások!$B:$D,2,FALSE),""),IF($C161="SMP_szakmai",IFERROR(VLOOKUP($D161,Támogatások!$B:$D,3,FALSE),""),IF($C161="SMPdipl_diploma utáni szakmai",IFERROR(VLOOKUP($D161,Támogatások!$B:$D,3,FALSE),""),"")))</f>
        <v/>
      </c>
      <c r="H161" s="17"/>
      <c r="N161" s="26" t="str">
        <f t="shared" si="11"/>
        <v/>
      </c>
      <c r="O161" s="25" t="str">
        <f t="shared" si="12"/>
        <v/>
      </c>
      <c r="Q161" s="22" t="str">
        <f t="shared" si="13"/>
        <v/>
      </c>
    </row>
    <row r="162" spans="5:17" ht="15.75" x14ac:dyDescent="0.25">
      <c r="E162" s="16" t="str">
        <f>IF(C162="SMS_tanulmányi",IFERROR(VLOOKUP($D162,Támogatások!$B:$D,2,FALSE),""),IF($C162="SMP_szakmai",IFERROR(VLOOKUP($D162,Támogatások!$B:$D,3,FALSE),""),IF($C162="SMPdipl_diploma utáni szakmai",IFERROR(VLOOKUP($D162,Támogatások!$B:$D,3,FALSE),""),"")))</f>
        <v/>
      </c>
      <c r="H162" s="17"/>
      <c r="N162" s="26" t="str">
        <f t="shared" si="11"/>
        <v/>
      </c>
      <c r="O162" s="25" t="str">
        <f t="shared" si="12"/>
        <v/>
      </c>
      <c r="Q162" s="22" t="str">
        <f t="shared" si="13"/>
        <v/>
      </c>
    </row>
    <row r="163" spans="5:17" ht="15.75" x14ac:dyDescent="0.25">
      <c r="E163" s="16" t="str">
        <f>IF(C163="SMS_tanulmányi",IFERROR(VLOOKUP($D163,Támogatások!$B:$D,2,FALSE),""),IF($C163="SMP_szakmai",IFERROR(VLOOKUP($D163,Támogatások!$B:$D,3,FALSE),""),IF($C163="SMPdipl_diploma utáni szakmai",IFERROR(VLOOKUP($D163,Támogatások!$B:$D,3,FALSE),""),"")))</f>
        <v/>
      </c>
      <c r="H163" s="17"/>
      <c r="N163" s="26" t="str">
        <f t="shared" si="11"/>
        <v/>
      </c>
      <c r="O163" s="25" t="str">
        <f t="shared" si="12"/>
        <v/>
      </c>
      <c r="Q163" s="22" t="str">
        <f t="shared" si="13"/>
        <v/>
      </c>
    </row>
    <row r="164" spans="5:17" ht="15.75" x14ac:dyDescent="0.25">
      <c r="E164" s="16" t="str">
        <f>IF(C164="SMS_tanulmányi",IFERROR(VLOOKUP($D164,Támogatások!$B:$D,2,FALSE),""),IF($C164="SMP_szakmai",IFERROR(VLOOKUP($D164,Támogatások!$B:$D,3,FALSE),""),IF($C164="SMPdipl_diploma utáni szakmai",IFERROR(VLOOKUP($D164,Támogatások!$B:$D,3,FALSE),""),"")))</f>
        <v/>
      </c>
      <c r="H164" s="17"/>
      <c r="N164" s="26" t="str">
        <f t="shared" si="11"/>
        <v/>
      </c>
      <c r="O164" s="25" t="str">
        <f t="shared" si="12"/>
        <v/>
      </c>
      <c r="Q164" s="22" t="str">
        <f t="shared" si="13"/>
        <v/>
      </c>
    </row>
    <row r="165" spans="5:17" ht="15.75" x14ac:dyDescent="0.25">
      <c r="E165" s="16" t="str">
        <f>IF(C165="SMS_tanulmányi",IFERROR(VLOOKUP($D165,Támogatások!$B:$D,2,FALSE),""),IF($C165="SMP_szakmai",IFERROR(VLOOKUP($D165,Támogatások!$B:$D,3,FALSE),""),IF($C165="SMPdipl_diploma utáni szakmai",IFERROR(VLOOKUP($D165,Támogatások!$B:$D,3,FALSE),""),"")))</f>
        <v/>
      </c>
      <c r="H165" s="17"/>
      <c r="N165" s="26" t="str">
        <f t="shared" si="11"/>
        <v/>
      </c>
      <c r="O165" s="25" t="str">
        <f t="shared" si="12"/>
        <v/>
      </c>
      <c r="Q165" s="22" t="str">
        <f t="shared" si="13"/>
        <v/>
      </c>
    </row>
    <row r="166" spans="5:17" ht="15.75" x14ac:dyDescent="0.25">
      <c r="E166" s="16" t="str">
        <f>IF(C166="SMS_tanulmányi",IFERROR(VLOOKUP($D166,Támogatások!$B:$D,2,FALSE),""),IF($C166="SMP_szakmai",IFERROR(VLOOKUP($D166,Támogatások!$B:$D,3,FALSE),""),IF($C166="SMPdipl_diploma utáni szakmai",IFERROR(VLOOKUP($D166,Támogatások!$B:$D,3,FALSE),""),"")))</f>
        <v/>
      </c>
      <c r="H166" s="17"/>
      <c r="N166" s="26" t="str">
        <f t="shared" si="11"/>
        <v/>
      </c>
      <c r="O166" s="25" t="str">
        <f t="shared" si="12"/>
        <v/>
      </c>
      <c r="Q166" s="22" t="str">
        <f t="shared" si="13"/>
        <v/>
      </c>
    </row>
    <row r="167" spans="5:17" ht="15.75" x14ac:dyDescent="0.25">
      <c r="E167" s="16" t="str">
        <f>IF(C167="SMS_tanulmányi",IFERROR(VLOOKUP($D167,Támogatások!$B:$D,2,FALSE),""),IF($C167="SMP_szakmai",IFERROR(VLOOKUP($D167,Támogatások!$B:$D,3,FALSE),""),IF($C167="SMPdipl_diploma utáni szakmai",IFERROR(VLOOKUP($D167,Támogatások!$B:$D,3,FALSE),""),"")))</f>
        <v/>
      </c>
      <c r="H167" s="17"/>
      <c r="N167" s="26" t="str">
        <f t="shared" si="11"/>
        <v/>
      </c>
      <c r="O167" s="25" t="str">
        <f t="shared" si="12"/>
        <v/>
      </c>
      <c r="Q167" s="22" t="str">
        <f t="shared" si="13"/>
        <v/>
      </c>
    </row>
    <row r="168" spans="5:17" ht="15.75" x14ac:dyDescent="0.25">
      <c r="E168" s="16" t="str">
        <f>IF(C168="SMS_tanulmányi",IFERROR(VLOOKUP($D168,Támogatások!$B:$D,2,FALSE),""),IF($C168="SMP_szakmai",IFERROR(VLOOKUP($D168,Támogatások!$B:$D,3,FALSE),""),IF($C168="SMPdipl_diploma utáni szakmai",IFERROR(VLOOKUP($D168,Támogatások!$B:$D,3,FALSE),""),"")))</f>
        <v/>
      </c>
      <c r="H168" s="17"/>
      <c r="N168" s="26" t="str">
        <f t="shared" si="11"/>
        <v/>
      </c>
      <c r="O168" s="25" t="str">
        <f t="shared" si="12"/>
        <v/>
      </c>
      <c r="Q168" s="22" t="str">
        <f t="shared" si="13"/>
        <v/>
      </c>
    </row>
    <row r="169" spans="5:17" ht="15.75" x14ac:dyDescent="0.25">
      <c r="E169" s="16" t="str">
        <f>IF(C169="SMS_tanulmányi",IFERROR(VLOOKUP($D169,Támogatások!$B:$D,2,FALSE),""),IF($C169="SMP_szakmai",IFERROR(VLOOKUP($D169,Támogatások!$B:$D,3,FALSE),""),IF($C169="SMPdipl_diploma utáni szakmai",IFERROR(VLOOKUP($D169,Támogatások!$B:$D,3,FALSE),""),"")))</f>
        <v/>
      </c>
      <c r="H169" s="17"/>
      <c r="N169" s="26" t="str">
        <f t="shared" si="11"/>
        <v/>
      </c>
      <c r="O169" s="25" t="str">
        <f t="shared" si="12"/>
        <v/>
      </c>
      <c r="Q169" s="22" t="str">
        <f t="shared" si="13"/>
        <v/>
      </c>
    </row>
    <row r="170" spans="5:17" ht="15.75" x14ac:dyDescent="0.25">
      <c r="E170" s="16" t="str">
        <f>IF(C170="SMS_tanulmányi",IFERROR(VLOOKUP($D170,Támogatások!$B:$D,2,FALSE),""),IF($C170="SMP_szakmai",IFERROR(VLOOKUP($D170,Támogatások!$B:$D,3,FALSE),""),IF($C170="SMPdipl_diploma utáni szakmai",IFERROR(VLOOKUP($D170,Támogatások!$B:$D,3,FALSE),""),"")))</f>
        <v/>
      </c>
      <c r="H170" s="17"/>
      <c r="N170" s="26" t="str">
        <f t="shared" si="11"/>
        <v/>
      </c>
      <c r="O170" s="25" t="str">
        <f t="shared" si="12"/>
        <v/>
      </c>
      <c r="Q170" s="22" t="str">
        <f t="shared" si="13"/>
        <v/>
      </c>
    </row>
    <row r="171" spans="5:17" ht="15.75" x14ac:dyDescent="0.25">
      <c r="E171" s="16" t="str">
        <f>IF(C171="SMS_tanulmányi",IFERROR(VLOOKUP($D171,Támogatások!$B:$D,2,FALSE),""),IF($C171="SMP_szakmai",IFERROR(VLOOKUP($D171,Támogatások!$B:$D,3,FALSE),""),IF($C171="SMPdipl_diploma utáni szakmai",IFERROR(VLOOKUP($D171,Támogatások!$B:$D,3,FALSE),""),"")))</f>
        <v/>
      </c>
      <c r="H171" s="17"/>
      <c r="N171" s="26" t="str">
        <f t="shared" si="11"/>
        <v/>
      </c>
      <c r="O171" s="25" t="str">
        <f t="shared" si="12"/>
        <v/>
      </c>
      <c r="Q171" s="22" t="str">
        <f t="shared" si="13"/>
        <v/>
      </c>
    </row>
    <row r="172" spans="5:17" ht="15.75" x14ac:dyDescent="0.25">
      <c r="E172" s="16" t="str">
        <f>IF(C172="SMS_tanulmányi",IFERROR(VLOOKUP($D172,Támogatások!$B:$D,2,FALSE),""),IF($C172="SMP_szakmai",IFERROR(VLOOKUP($D172,Támogatások!$B:$D,3,FALSE),""),IF($C172="SMPdipl_diploma utáni szakmai",IFERROR(VLOOKUP($D172,Támogatások!$B:$D,3,FALSE),""),"")))</f>
        <v/>
      </c>
      <c r="H172" s="17"/>
      <c r="N172" s="26" t="str">
        <f t="shared" si="11"/>
        <v/>
      </c>
      <c r="O172" s="25" t="str">
        <f t="shared" si="12"/>
        <v/>
      </c>
      <c r="Q172" s="22" t="str">
        <f t="shared" si="13"/>
        <v/>
      </c>
    </row>
    <row r="173" spans="5:17" ht="15.75" x14ac:dyDescent="0.25">
      <c r="E173" s="16" t="str">
        <f>IF(C173="SMS_tanulmányi",IFERROR(VLOOKUP($D173,Támogatások!$B:$D,2,FALSE),""),IF($C173="SMP_szakmai",IFERROR(VLOOKUP($D173,Támogatások!$B:$D,3,FALSE),""),IF($C173="SMPdipl_diploma utáni szakmai",IFERROR(VLOOKUP($D173,Támogatások!$B:$D,3,FALSE),""),"")))</f>
        <v/>
      </c>
      <c r="H173" s="17"/>
      <c r="N173" s="26" t="str">
        <f t="shared" si="11"/>
        <v/>
      </c>
      <c r="O173" s="25" t="str">
        <f t="shared" si="12"/>
        <v/>
      </c>
      <c r="Q173" s="22" t="str">
        <f t="shared" si="13"/>
        <v/>
      </c>
    </row>
    <row r="174" spans="5:17" ht="15.75" x14ac:dyDescent="0.25">
      <c r="E174" s="16" t="str">
        <f>IF(C174="SMS_tanulmányi",IFERROR(VLOOKUP($D174,Támogatások!$B:$D,2,FALSE),""),IF($C174="SMP_szakmai",IFERROR(VLOOKUP($D174,Támogatások!$B:$D,3,FALSE),""),IF($C174="SMPdipl_diploma utáni szakmai",IFERROR(VLOOKUP($D174,Támogatások!$B:$D,3,FALSE),""),"")))</f>
        <v/>
      </c>
      <c r="H174" s="17"/>
      <c r="N174" s="26" t="str">
        <f t="shared" si="11"/>
        <v/>
      </c>
      <c r="O174" s="25" t="str">
        <f t="shared" si="12"/>
        <v/>
      </c>
      <c r="Q174" s="22" t="str">
        <f t="shared" si="13"/>
        <v/>
      </c>
    </row>
    <row r="175" spans="5:17" ht="15.75" x14ac:dyDescent="0.25">
      <c r="E175" s="16" t="str">
        <f>IF(C175="SMS_tanulmányi",IFERROR(VLOOKUP($D175,Támogatások!$B:$D,2,FALSE),""),IF($C175="SMP_szakmai",IFERROR(VLOOKUP($D175,Támogatások!$B:$D,3,FALSE),""),IF($C175="SMPdipl_diploma utáni szakmai",IFERROR(VLOOKUP($D175,Támogatások!$B:$D,3,FALSE),""),"")))</f>
        <v/>
      </c>
      <c r="H175" s="17"/>
      <c r="N175" s="26" t="str">
        <f t="shared" si="11"/>
        <v/>
      </c>
      <c r="O175" s="25" t="str">
        <f t="shared" si="12"/>
        <v/>
      </c>
      <c r="Q175" s="22" t="str">
        <f t="shared" si="13"/>
        <v/>
      </c>
    </row>
    <row r="176" spans="5:17" ht="15.75" x14ac:dyDescent="0.25">
      <c r="E176" s="16" t="str">
        <f>IF(C176="SMS_tanulmányi",IFERROR(VLOOKUP($D176,Támogatások!$B:$D,2,FALSE),""),IF($C176="SMP_szakmai",IFERROR(VLOOKUP($D176,Támogatások!$B:$D,3,FALSE),""),IF($C176="SMPdipl_diploma utáni szakmai",IFERROR(VLOOKUP($D176,Támogatások!$B:$D,3,FALSE),""),"")))</f>
        <v/>
      </c>
      <c r="H176" s="17"/>
      <c r="N176" s="26" t="str">
        <f t="shared" si="11"/>
        <v/>
      </c>
      <c r="O176" s="25" t="str">
        <f t="shared" si="12"/>
        <v/>
      </c>
      <c r="Q176" s="22" t="str">
        <f t="shared" si="13"/>
        <v/>
      </c>
    </row>
    <row r="177" spans="5:17" ht="15.75" x14ac:dyDescent="0.25">
      <c r="E177" s="16" t="str">
        <f>IF(C177="SMS_tanulmányi",IFERROR(VLOOKUP($D177,Támogatások!$B:$D,2,FALSE),""),IF($C177="SMP_szakmai",IFERROR(VLOOKUP($D177,Támogatások!$B:$D,3,FALSE),""),IF($C177="SMPdipl_diploma utáni szakmai",IFERROR(VLOOKUP($D177,Támogatások!$B:$D,3,FALSE),""),"")))</f>
        <v/>
      </c>
      <c r="H177" s="17"/>
      <c r="N177" s="26" t="str">
        <f t="shared" si="11"/>
        <v/>
      </c>
      <c r="O177" s="25" t="str">
        <f t="shared" si="12"/>
        <v/>
      </c>
      <c r="Q177" s="22" t="str">
        <f t="shared" si="13"/>
        <v/>
      </c>
    </row>
    <row r="178" spans="5:17" ht="15.75" x14ac:dyDescent="0.25">
      <c r="E178" s="16" t="str">
        <f>IF(C178="SMS_tanulmányi",IFERROR(VLOOKUP($D178,Támogatások!$B:$D,2,FALSE),""),IF($C178="SMP_szakmai",IFERROR(VLOOKUP($D178,Támogatások!$B:$D,3,FALSE),""),IF($C178="SMPdipl_diploma utáni szakmai",IFERROR(VLOOKUP($D178,Támogatások!$B:$D,3,FALSE),""),"")))</f>
        <v/>
      </c>
      <c r="H178" s="17"/>
      <c r="N178" s="26" t="str">
        <f t="shared" si="11"/>
        <v/>
      </c>
      <c r="O178" s="25" t="str">
        <f t="shared" si="12"/>
        <v/>
      </c>
      <c r="Q178" s="22" t="str">
        <f t="shared" si="13"/>
        <v/>
      </c>
    </row>
    <row r="179" spans="5:17" ht="15.75" x14ac:dyDescent="0.25">
      <c r="E179" s="16" t="str">
        <f>IF(C179="SMS_tanulmányi",IFERROR(VLOOKUP($D179,Támogatások!$B:$D,2,FALSE),""),IF($C179="SMP_szakmai",IFERROR(VLOOKUP($D179,Támogatások!$B:$D,3,FALSE),""),IF($C179="SMPdipl_diploma utáni szakmai",IFERROR(VLOOKUP($D179,Támogatások!$B:$D,3,FALSE),""),"")))</f>
        <v/>
      </c>
      <c r="H179" s="17"/>
      <c r="N179" s="26" t="str">
        <f t="shared" si="11"/>
        <v/>
      </c>
      <c r="O179" s="25" t="str">
        <f t="shared" si="12"/>
        <v/>
      </c>
      <c r="Q179" s="22" t="str">
        <f t="shared" si="13"/>
        <v/>
      </c>
    </row>
    <row r="180" spans="5:17" ht="15.75" x14ac:dyDescent="0.25">
      <c r="E180" s="16" t="str">
        <f>IF(C180="SMS_tanulmányi",IFERROR(VLOOKUP($D180,Támogatások!$B:$D,2,FALSE),""),IF($C180="SMP_szakmai",IFERROR(VLOOKUP($D180,Támogatások!$B:$D,3,FALSE),""),IF($C180="SMPdipl_diploma utáni szakmai",IFERROR(VLOOKUP($D180,Támogatások!$B:$D,3,FALSE),""),"")))</f>
        <v/>
      </c>
      <c r="H180" s="17"/>
      <c r="N180" s="26" t="str">
        <f t="shared" si="11"/>
        <v/>
      </c>
      <c r="O180" s="25" t="str">
        <f t="shared" si="12"/>
        <v/>
      </c>
      <c r="Q180" s="22" t="str">
        <f t="shared" si="13"/>
        <v/>
      </c>
    </row>
    <row r="181" spans="5:17" ht="15.75" x14ac:dyDescent="0.25">
      <c r="E181" s="16" t="str">
        <f>IF(C181="SMS_tanulmányi",IFERROR(VLOOKUP($D181,Támogatások!$B:$D,2,FALSE),""),IF($C181="SMP_szakmai",IFERROR(VLOOKUP($D181,Támogatások!$B:$D,3,FALSE),""),IF($C181="SMPdipl_diploma utáni szakmai",IFERROR(VLOOKUP($D181,Támogatások!$B:$D,3,FALSE),""),"")))</f>
        <v/>
      </c>
      <c r="H181" s="17"/>
      <c r="N181" s="26" t="str">
        <f t="shared" si="11"/>
        <v/>
      </c>
      <c r="O181" s="25" t="str">
        <f t="shared" si="12"/>
        <v/>
      </c>
      <c r="Q181" s="22" t="str">
        <f t="shared" si="13"/>
        <v/>
      </c>
    </row>
    <row r="182" spans="5:17" ht="15.75" x14ac:dyDescent="0.25">
      <c r="E182" s="16" t="str">
        <f>IF(C182="SMS_tanulmányi",IFERROR(VLOOKUP($D182,Támogatások!$B:$D,2,FALSE),""),IF($C182="SMP_szakmai",IFERROR(VLOOKUP($D182,Támogatások!$B:$D,3,FALSE),""),IF($C182="SMPdipl_diploma utáni szakmai",IFERROR(VLOOKUP($D182,Támogatások!$B:$D,3,FALSE),""),"")))</f>
        <v/>
      </c>
      <c r="H182" s="17"/>
      <c r="N182" s="26" t="str">
        <f t="shared" si="11"/>
        <v/>
      </c>
      <c r="O182" s="25" t="str">
        <f t="shared" si="12"/>
        <v/>
      </c>
      <c r="Q182" s="22" t="str">
        <f t="shared" si="13"/>
        <v/>
      </c>
    </row>
    <row r="183" spans="5:17" ht="15.75" x14ac:dyDescent="0.25">
      <c r="E183" s="16" t="str">
        <f>IF(C183="SMS_tanulmányi",IFERROR(VLOOKUP($D183,Támogatások!$B:$D,2,FALSE),""),IF($C183="SMP_szakmai",IFERROR(VLOOKUP($D183,Támogatások!$B:$D,3,FALSE),""),IF($C183="SMPdipl_diploma utáni szakmai",IFERROR(VLOOKUP($D183,Támogatások!$B:$D,3,FALSE),""),"")))</f>
        <v/>
      </c>
      <c r="H183" s="17"/>
      <c r="N183" s="26" t="str">
        <f t="shared" si="11"/>
        <v/>
      </c>
      <c r="O183" s="25" t="str">
        <f t="shared" si="12"/>
        <v/>
      </c>
      <c r="Q183" s="22" t="str">
        <f t="shared" si="13"/>
        <v/>
      </c>
    </row>
    <row r="184" spans="5:17" ht="15.75" x14ac:dyDescent="0.25">
      <c r="E184" s="16" t="str">
        <f>IF(C184="SMS_tanulmányi",IFERROR(VLOOKUP($D184,Támogatások!$B:$D,2,FALSE),""),IF($C184="SMP_szakmai",IFERROR(VLOOKUP($D184,Támogatások!$B:$D,3,FALSE),""),IF($C184="SMPdipl_diploma utáni szakmai",IFERROR(VLOOKUP($D184,Támogatások!$B:$D,3,FALSE),""),"")))</f>
        <v/>
      </c>
      <c r="H184" s="17"/>
      <c r="N184" s="26" t="str">
        <f t="shared" si="11"/>
        <v/>
      </c>
      <c r="O184" s="25" t="str">
        <f t="shared" si="12"/>
        <v/>
      </c>
      <c r="Q184" s="22" t="str">
        <f t="shared" si="13"/>
        <v/>
      </c>
    </row>
    <row r="185" spans="5:17" ht="15.75" x14ac:dyDescent="0.25">
      <c r="E185" s="16" t="str">
        <f>IF(C185="SMS_tanulmányi",IFERROR(VLOOKUP($D185,Támogatások!$B:$D,2,FALSE),""),IF($C185="SMP_szakmai",IFERROR(VLOOKUP($D185,Támogatások!$B:$D,3,FALSE),""),IF($C185="SMPdipl_diploma utáni szakmai",IFERROR(VLOOKUP($D185,Támogatások!$B:$D,3,FALSE),""),"")))</f>
        <v/>
      </c>
      <c r="H185" s="17"/>
      <c r="N185" s="26" t="str">
        <f t="shared" si="11"/>
        <v/>
      </c>
      <c r="O185" s="25" t="str">
        <f t="shared" si="12"/>
        <v/>
      </c>
      <c r="Q185" s="22" t="str">
        <f t="shared" si="13"/>
        <v/>
      </c>
    </row>
    <row r="186" spans="5:17" ht="15.75" x14ac:dyDescent="0.25">
      <c r="E186" s="16" t="str">
        <f>IF(C186="SMS_tanulmányi",IFERROR(VLOOKUP($D186,Támogatások!$B:$D,2,FALSE),""),IF($C186="SMP_szakmai",IFERROR(VLOOKUP($D186,Támogatások!$B:$D,3,FALSE),""),IF($C186="SMPdipl_diploma utáni szakmai",IFERROR(VLOOKUP($D186,Támogatások!$B:$D,3,FALSE),""),"")))</f>
        <v/>
      </c>
      <c r="H186" s="17"/>
      <c r="N186" s="26" t="str">
        <f t="shared" si="11"/>
        <v/>
      </c>
      <c r="O186" s="25" t="str">
        <f t="shared" si="12"/>
        <v/>
      </c>
      <c r="Q186" s="22" t="str">
        <f t="shared" si="13"/>
        <v/>
      </c>
    </row>
    <row r="187" spans="5:17" ht="15.75" x14ac:dyDescent="0.25">
      <c r="E187" s="16" t="str">
        <f>IF(C187="SMS_tanulmányi",IFERROR(VLOOKUP($D187,Támogatások!$B:$D,2,FALSE),""),IF($C187="SMP_szakmai",IFERROR(VLOOKUP($D187,Támogatások!$B:$D,3,FALSE),""),IF($C187="SMPdipl_diploma utáni szakmai",IFERROR(VLOOKUP($D187,Támogatások!$B:$D,3,FALSE),""),"")))</f>
        <v/>
      </c>
      <c r="H187" s="17"/>
      <c r="N187" s="26" t="str">
        <f t="shared" si="11"/>
        <v/>
      </c>
      <c r="O187" s="25" t="str">
        <f t="shared" si="12"/>
        <v/>
      </c>
      <c r="Q187" s="22" t="str">
        <f t="shared" si="13"/>
        <v/>
      </c>
    </row>
    <row r="188" spans="5:17" ht="15.75" x14ac:dyDescent="0.25">
      <c r="E188" s="16" t="str">
        <f>IF(C188="SMS_tanulmányi",IFERROR(VLOOKUP($D188,Támogatások!$B:$D,2,FALSE),""),IF($C188="SMP_szakmai",IFERROR(VLOOKUP($D188,Támogatások!$B:$D,3,FALSE),""),IF($C188="SMPdipl_diploma utáni szakmai",IFERROR(VLOOKUP($D188,Támogatások!$B:$D,3,FALSE),""),"")))</f>
        <v/>
      </c>
      <c r="H188" s="17"/>
      <c r="N188" s="26" t="str">
        <f t="shared" si="11"/>
        <v/>
      </c>
      <c r="O188" s="25" t="str">
        <f t="shared" si="12"/>
        <v/>
      </c>
      <c r="Q188" s="22" t="str">
        <f t="shared" si="13"/>
        <v/>
      </c>
    </row>
    <row r="189" spans="5:17" ht="15.75" x14ac:dyDescent="0.25">
      <c r="E189" s="16" t="str">
        <f>IF(C189="SMS_tanulmányi",IFERROR(VLOOKUP($D189,Támogatások!$B:$D,2,FALSE),""),IF($C189="SMP_szakmai",IFERROR(VLOOKUP($D189,Támogatások!$B:$D,3,FALSE),""),IF($C189="SMPdipl_diploma utáni szakmai",IFERROR(VLOOKUP($D189,Támogatások!$B:$D,3,FALSE),""),"")))</f>
        <v/>
      </c>
      <c r="H189" s="17"/>
      <c r="N189" s="26" t="str">
        <f t="shared" ref="N189:N252" si="14">IFERROR((IF(LEFT($F189,2)="SM",
ROUND($O189*$H189+$P189/30*$H189,0)+$S189,
IF(LEFT($F189,2)="ST",$I189*$Q189+$J189*$R189+$S189+$V189,""))),"")</f>
        <v/>
      </c>
      <c r="O189" s="25" t="str">
        <f t="shared" ref="O189:O252" si="15">IFERROR((IF(LEFT($F189,2)="SM",
ROUND($O189*($H189+IF(($F189="SMS")*($T189="IGEN"),1,0)*100)+$P189*($H189+IF(($F189="SMS")*($T189="IGEN"),1,0)*100)/30,0)+$S189,
IF(LEFT($F189,2)="ST",$I189*$Q189+$J189*$R189+$S189+$V189,""))),"")</f>
        <v/>
      </c>
      <c r="Q189" s="22" t="str">
        <f t="shared" ref="Q189:Q252" si="16">IFERROR((IF(LEFT($F189,2)="SM",
ROUND($O189*($H189+IF(($F189="SMS")*($T189="IGEN"),1,0)*100)+$P189*($H189+IF(($F189="SMS")*($T189="IGEN"),1,0)*100)/30,0)+$S189,
IF(LEFT($F189,2)="ST",$I189*$Q189+$J189*$R189+$S189+$V189,""))),"")</f>
        <v/>
      </c>
    </row>
    <row r="190" spans="5:17" ht="15.75" x14ac:dyDescent="0.25">
      <c r="E190" s="16" t="str">
        <f>IF(C190="SMS_tanulmányi",IFERROR(VLOOKUP($D190,Támogatások!$B:$D,2,FALSE),""),IF($C190="SMP_szakmai",IFERROR(VLOOKUP($D190,Támogatások!$B:$D,3,FALSE),""),IF($C190="SMPdipl_diploma utáni szakmai",IFERROR(VLOOKUP($D190,Támogatások!$B:$D,3,FALSE),""),"")))</f>
        <v/>
      </c>
      <c r="H190" s="17"/>
      <c r="N190" s="26" t="str">
        <f t="shared" si="14"/>
        <v/>
      </c>
      <c r="O190" s="25" t="str">
        <f t="shared" si="15"/>
        <v/>
      </c>
      <c r="Q190" s="22" t="str">
        <f t="shared" si="16"/>
        <v/>
      </c>
    </row>
    <row r="191" spans="5:17" ht="15.75" x14ac:dyDescent="0.25">
      <c r="E191" s="16" t="str">
        <f>IF(C191="SMS_tanulmányi",IFERROR(VLOOKUP($D191,Támogatások!$B:$D,2,FALSE),""),IF($C191="SMP_szakmai",IFERROR(VLOOKUP($D191,Támogatások!$B:$D,3,FALSE),""),IF($C191="SMPdipl_diploma utáni szakmai",IFERROR(VLOOKUP($D191,Támogatások!$B:$D,3,FALSE),""),"")))</f>
        <v/>
      </c>
      <c r="H191" s="17"/>
      <c r="N191" s="26" t="str">
        <f t="shared" si="14"/>
        <v/>
      </c>
      <c r="O191" s="25" t="str">
        <f t="shared" si="15"/>
        <v/>
      </c>
      <c r="Q191" s="22" t="str">
        <f t="shared" si="16"/>
        <v/>
      </c>
    </row>
    <row r="192" spans="5:17" ht="15.75" x14ac:dyDescent="0.25">
      <c r="E192" s="16" t="str">
        <f>IF(C192="SMS_tanulmányi",IFERROR(VLOOKUP($D192,Támogatások!$B:$D,2,FALSE),""),IF($C192="SMP_szakmai",IFERROR(VLOOKUP($D192,Támogatások!$B:$D,3,FALSE),""),IF($C192="SMPdipl_diploma utáni szakmai",IFERROR(VLOOKUP($D192,Támogatások!$B:$D,3,FALSE),""),"")))</f>
        <v/>
      </c>
      <c r="H192" s="17"/>
      <c r="N192" s="26" t="str">
        <f t="shared" si="14"/>
        <v/>
      </c>
      <c r="O192" s="25" t="str">
        <f t="shared" si="15"/>
        <v/>
      </c>
      <c r="Q192" s="22" t="str">
        <f t="shared" si="16"/>
        <v/>
      </c>
    </row>
    <row r="193" spans="5:17" ht="15.75" x14ac:dyDescent="0.25">
      <c r="E193" s="16" t="str">
        <f>IF(C193="SMS_tanulmányi",IFERROR(VLOOKUP($D193,Támogatások!$B:$D,2,FALSE),""),IF($C193="SMP_szakmai",IFERROR(VLOOKUP($D193,Támogatások!$B:$D,3,FALSE),""),IF($C193="SMPdipl_diploma utáni szakmai",IFERROR(VLOOKUP($D193,Támogatások!$B:$D,3,FALSE),""),"")))</f>
        <v/>
      </c>
      <c r="H193" s="17"/>
      <c r="N193" s="26" t="str">
        <f t="shared" si="14"/>
        <v/>
      </c>
      <c r="O193" s="25" t="str">
        <f t="shared" si="15"/>
        <v/>
      </c>
      <c r="Q193" s="22" t="str">
        <f t="shared" si="16"/>
        <v/>
      </c>
    </row>
    <row r="194" spans="5:17" ht="15.75" x14ac:dyDescent="0.25">
      <c r="E194" s="16" t="str">
        <f>IF(C194="SMS_tanulmányi",IFERROR(VLOOKUP($D194,Támogatások!$B:$D,2,FALSE),""),IF($C194="SMP_szakmai",IFERROR(VLOOKUP($D194,Támogatások!$B:$D,3,FALSE),""),IF($C194="SMPdipl_diploma utáni szakmai",IFERROR(VLOOKUP($D194,Támogatások!$B:$D,3,FALSE),""),"")))</f>
        <v/>
      </c>
      <c r="H194" s="17"/>
      <c r="N194" s="26" t="str">
        <f t="shared" si="14"/>
        <v/>
      </c>
      <c r="O194" s="25" t="str">
        <f t="shared" si="15"/>
        <v/>
      </c>
      <c r="Q194" s="22" t="str">
        <f t="shared" si="16"/>
        <v/>
      </c>
    </row>
    <row r="195" spans="5:17" ht="15.75" x14ac:dyDescent="0.25">
      <c r="E195" s="16" t="str">
        <f>IF(C195="SMS_tanulmányi",IFERROR(VLOOKUP($D195,Támogatások!$B:$D,2,FALSE),""),IF($C195="SMP_szakmai",IFERROR(VLOOKUP($D195,Támogatások!$B:$D,3,FALSE),""),IF($C195="SMPdipl_diploma utáni szakmai",IFERROR(VLOOKUP($D195,Támogatások!$B:$D,3,FALSE),""),"")))</f>
        <v/>
      </c>
      <c r="H195" s="17"/>
      <c r="N195" s="26" t="str">
        <f t="shared" si="14"/>
        <v/>
      </c>
      <c r="O195" s="25" t="str">
        <f t="shared" si="15"/>
        <v/>
      </c>
      <c r="Q195" s="22" t="str">
        <f t="shared" si="16"/>
        <v/>
      </c>
    </row>
    <row r="196" spans="5:17" ht="15.75" x14ac:dyDescent="0.25">
      <c r="E196" s="16" t="str">
        <f>IF(C196="SMS_tanulmányi",IFERROR(VLOOKUP($D196,Támogatások!$B:$D,2,FALSE),""),IF($C196="SMP_szakmai",IFERROR(VLOOKUP($D196,Támogatások!$B:$D,3,FALSE),""),IF($C196="SMPdipl_diploma utáni szakmai",IFERROR(VLOOKUP($D196,Támogatások!$B:$D,3,FALSE),""),"")))</f>
        <v/>
      </c>
      <c r="H196" s="17"/>
      <c r="N196" s="26" t="str">
        <f t="shared" si="14"/>
        <v/>
      </c>
      <c r="O196" s="25" t="str">
        <f t="shared" si="15"/>
        <v/>
      </c>
      <c r="Q196" s="22" t="str">
        <f t="shared" si="16"/>
        <v/>
      </c>
    </row>
    <row r="197" spans="5:17" ht="15.75" x14ac:dyDescent="0.25">
      <c r="E197" s="16" t="str">
        <f>IF(C197="SMS_tanulmányi",IFERROR(VLOOKUP($D197,Támogatások!$B:$D,2,FALSE),""),IF($C197="SMP_szakmai",IFERROR(VLOOKUP($D197,Támogatások!$B:$D,3,FALSE),""),IF($C197="SMPdipl_diploma utáni szakmai",IFERROR(VLOOKUP($D197,Támogatások!$B:$D,3,FALSE),""),"")))</f>
        <v/>
      </c>
      <c r="H197" s="17"/>
      <c r="N197" s="26" t="str">
        <f t="shared" si="14"/>
        <v/>
      </c>
      <c r="O197" s="25" t="str">
        <f t="shared" si="15"/>
        <v/>
      </c>
      <c r="Q197" s="22" t="str">
        <f t="shared" si="16"/>
        <v/>
      </c>
    </row>
    <row r="198" spans="5:17" ht="15.75" x14ac:dyDescent="0.25">
      <c r="E198" s="16" t="str">
        <f>IF(C198="SMS_tanulmányi",IFERROR(VLOOKUP($D198,Támogatások!$B:$D,2,FALSE),""),IF($C198="SMP_szakmai",IFERROR(VLOOKUP($D198,Támogatások!$B:$D,3,FALSE),""),IF($C198="SMPdipl_diploma utáni szakmai",IFERROR(VLOOKUP($D198,Támogatások!$B:$D,3,FALSE),""),"")))</f>
        <v/>
      </c>
      <c r="H198" s="17"/>
      <c r="N198" s="26" t="str">
        <f t="shared" si="14"/>
        <v/>
      </c>
      <c r="O198" s="25" t="str">
        <f t="shared" si="15"/>
        <v/>
      </c>
      <c r="Q198" s="22" t="str">
        <f t="shared" si="16"/>
        <v/>
      </c>
    </row>
    <row r="199" spans="5:17" ht="15.75" x14ac:dyDescent="0.25">
      <c r="E199" s="16" t="str">
        <f>IF(C199="SMS_tanulmányi",IFERROR(VLOOKUP($D199,Támogatások!$B:$D,2,FALSE),""),IF($C199="SMP_szakmai",IFERROR(VLOOKUP($D199,Támogatások!$B:$D,3,FALSE),""),IF($C199="SMPdipl_diploma utáni szakmai",IFERROR(VLOOKUP($D199,Támogatások!$B:$D,3,FALSE),""),"")))</f>
        <v/>
      </c>
      <c r="H199" s="17"/>
      <c r="N199" s="26" t="str">
        <f t="shared" si="14"/>
        <v/>
      </c>
      <c r="O199" s="25" t="str">
        <f t="shared" si="15"/>
        <v/>
      </c>
      <c r="Q199" s="22" t="str">
        <f t="shared" si="16"/>
        <v/>
      </c>
    </row>
    <row r="200" spans="5:17" ht="15.75" x14ac:dyDescent="0.25">
      <c r="E200" s="16" t="str">
        <f>IF(C200="SMS_tanulmányi",IFERROR(VLOOKUP($D200,Támogatások!$B:$D,2,FALSE),""),IF($C200="SMP_szakmai",IFERROR(VLOOKUP($D200,Támogatások!$B:$D,3,FALSE),""),IF($C200="SMPdipl_diploma utáni szakmai",IFERROR(VLOOKUP($D200,Támogatások!$B:$D,3,FALSE),""),"")))</f>
        <v/>
      </c>
      <c r="H200" s="17"/>
      <c r="N200" s="26" t="str">
        <f t="shared" si="14"/>
        <v/>
      </c>
      <c r="O200" s="25" t="str">
        <f t="shared" si="15"/>
        <v/>
      </c>
      <c r="Q200" s="22" t="str">
        <f t="shared" si="16"/>
        <v/>
      </c>
    </row>
    <row r="201" spans="5:17" ht="15.75" x14ac:dyDescent="0.25">
      <c r="E201" s="16" t="str">
        <f>IF(C201="SMS_tanulmányi",IFERROR(VLOOKUP($D201,Támogatások!$B:$D,2,FALSE),""),IF($C201="SMP_szakmai",IFERROR(VLOOKUP($D201,Támogatások!$B:$D,3,FALSE),""),IF($C201="SMPdipl_diploma utáni szakmai",IFERROR(VLOOKUP($D201,Támogatások!$B:$D,3,FALSE),""),"")))</f>
        <v/>
      </c>
      <c r="H201" s="17"/>
      <c r="N201" s="26" t="str">
        <f t="shared" si="14"/>
        <v/>
      </c>
      <c r="O201" s="25" t="str">
        <f t="shared" si="15"/>
        <v/>
      </c>
      <c r="Q201" s="22" t="str">
        <f t="shared" si="16"/>
        <v/>
      </c>
    </row>
    <row r="202" spans="5:17" ht="15.75" x14ac:dyDescent="0.25">
      <c r="E202" s="16" t="str">
        <f>IF(C202="SMS_tanulmányi",IFERROR(VLOOKUP($D202,Támogatások!$B:$D,2,FALSE),""),IF($C202="SMP_szakmai",IFERROR(VLOOKUP($D202,Támogatások!$B:$D,3,FALSE),""),IF($C202="SMPdipl_diploma utáni szakmai",IFERROR(VLOOKUP($D202,Támogatások!$B:$D,3,FALSE),""),"")))</f>
        <v/>
      </c>
      <c r="H202" s="17"/>
      <c r="N202" s="26" t="str">
        <f t="shared" si="14"/>
        <v/>
      </c>
      <c r="O202" s="25" t="str">
        <f t="shared" si="15"/>
        <v/>
      </c>
      <c r="Q202" s="22" t="str">
        <f t="shared" si="16"/>
        <v/>
      </c>
    </row>
    <row r="203" spans="5:17" ht="15.75" x14ac:dyDescent="0.25">
      <c r="E203" s="16" t="str">
        <f>IF(C203="SMS_tanulmányi",IFERROR(VLOOKUP($D203,Támogatások!$B:$D,2,FALSE),""),IF($C203="SMP_szakmai",IFERROR(VLOOKUP($D203,Támogatások!$B:$D,3,FALSE),""),IF($C203="SMPdipl_diploma utáni szakmai",IFERROR(VLOOKUP($D203,Támogatások!$B:$D,3,FALSE),""),"")))</f>
        <v/>
      </c>
      <c r="H203" s="17"/>
      <c r="N203" s="26" t="str">
        <f t="shared" si="14"/>
        <v/>
      </c>
      <c r="O203" s="25" t="str">
        <f t="shared" si="15"/>
        <v/>
      </c>
      <c r="Q203" s="22" t="str">
        <f t="shared" si="16"/>
        <v/>
      </c>
    </row>
    <row r="204" spans="5:17" ht="15.75" x14ac:dyDescent="0.25">
      <c r="E204" s="16" t="str">
        <f>IF(C204="SMS_tanulmányi",IFERROR(VLOOKUP($D204,Támogatások!$B:$D,2,FALSE),""),IF($C204="SMP_szakmai",IFERROR(VLOOKUP($D204,Támogatások!$B:$D,3,FALSE),""),IF($C204="SMPdipl_diploma utáni szakmai",IFERROR(VLOOKUP($D204,Támogatások!$B:$D,3,FALSE),""),"")))</f>
        <v/>
      </c>
      <c r="H204" s="17"/>
      <c r="N204" s="26" t="str">
        <f t="shared" si="14"/>
        <v/>
      </c>
      <c r="O204" s="25" t="str">
        <f t="shared" si="15"/>
        <v/>
      </c>
      <c r="Q204" s="22" t="str">
        <f t="shared" si="16"/>
        <v/>
      </c>
    </row>
    <row r="205" spans="5:17" ht="15.75" x14ac:dyDescent="0.25">
      <c r="E205" s="16" t="str">
        <f>IF(C205="SMS_tanulmányi",IFERROR(VLOOKUP($D205,Támogatások!$B:$D,2,FALSE),""),IF($C205="SMP_szakmai",IFERROR(VLOOKUP($D205,Támogatások!$B:$D,3,FALSE),""),IF($C205="SMPdipl_diploma utáni szakmai",IFERROR(VLOOKUP($D205,Támogatások!$B:$D,3,FALSE),""),"")))</f>
        <v/>
      </c>
      <c r="H205" s="17"/>
      <c r="N205" s="26" t="str">
        <f t="shared" si="14"/>
        <v/>
      </c>
      <c r="O205" s="25" t="str">
        <f t="shared" si="15"/>
        <v/>
      </c>
      <c r="Q205" s="22" t="str">
        <f t="shared" si="16"/>
        <v/>
      </c>
    </row>
    <row r="206" spans="5:17" ht="15.75" x14ac:dyDescent="0.25">
      <c r="E206" s="16" t="str">
        <f>IF(C206="SMS_tanulmányi",IFERROR(VLOOKUP($D206,Támogatások!$B:$D,2,FALSE),""),IF($C206="SMP_szakmai",IFERROR(VLOOKUP($D206,Támogatások!$B:$D,3,FALSE),""),IF($C206="SMPdipl_diploma utáni szakmai",IFERROR(VLOOKUP($D206,Támogatások!$B:$D,3,FALSE),""),"")))</f>
        <v/>
      </c>
      <c r="H206" s="17"/>
      <c r="N206" s="26" t="str">
        <f t="shared" si="14"/>
        <v/>
      </c>
      <c r="O206" s="25" t="str">
        <f t="shared" si="15"/>
        <v/>
      </c>
      <c r="Q206" s="22" t="str">
        <f t="shared" si="16"/>
        <v/>
      </c>
    </row>
    <row r="207" spans="5:17" ht="15.75" x14ac:dyDescent="0.25">
      <c r="E207" s="16" t="str">
        <f>IF(C207="SMS_tanulmányi",IFERROR(VLOOKUP($D207,Támogatások!$B:$D,2,FALSE),""),IF($C207="SMP_szakmai",IFERROR(VLOOKUP($D207,Támogatások!$B:$D,3,FALSE),""),IF($C207="SMPdipl_diploma utáni szakmai",IFERROR(VLOOKUP($D207,Támogatások!$B:$D,3,FALSE),""),"")))</f>
        <v/>
      </c>
      <c r="H207" s="17"/>
      <c r="N207" s="26" t="str">
        <f t="shared" si="14"/>
        <v/>
      </c>
      <c r="O207" s="25" t="str">
        <f t="shared" si="15"/>
        <v/>
      </c>
      <c r="Q207" s="22" t="str">
        <f t="shared" si="16"/>
        <v/>
      </c>
    </row>
    <row r="208" spans="5:17" ht="15.75" x14ac:dyDescent="0.25">
      <c r="E208" s="16" t="str">
        <f>IF(C208="SMS_tanulmányi",IFERROR(VLOOKUP($D208,Támogatások!$B:$D,2,FALSE),""),IF($C208="SMP_szakmai",IFERROR(VLOOKUP($D208,Támogatások!$B:$D,3,FALSE),""),IF($C208="SMPdipl_diploma utáni szakmai",IFERROR(VLOOKUP($D208,Támogatások!$B:$D,3,FALSE),""),"")))</f>
        <v/>
      </c>
      <c r="H208" s="17"/>
      <c r="N208" s="26" t="str">
        <f t="shared" si="14"/>
        <v/>
      </c>
      <c r="O208" s="25" t="str">
        <f t="shared" si="15"/>
        <v/>
      </c>
      <c r="Q208" s="22" t="str">
        <f t="shared" si="16"/>
        <v/>
      </c>
    </row>
    <row r="209" spans="5:17" ht="15.75" x14ac:dyDescent="0.25">
      <c r="E209" s="16" t="str">
        <f>IF(C209="SMS_tanulmányi",IFERROR(VLOOKUP($D209,Támogatások!$B:$D,2,FALSE),""),IF($C209="SMP_szakmai",IFERROR(VLOOKUP($D209,Támogatások!$B:$D,3,FALSE),""),IF($C209="SMPdipl_diploma utáni szakmai",IFERROR(VLOOKUP($D209,Támogatások!$B:$D,3,FALSE),""),"")))</f>
        <v/>
      </c>
      <c r="H209" s="17"/>
      <c r="N209" s="26" t="str">
        <f t="shared" si="14"/>
        <v/>
      </c>
      <c r="O209" s="25" t="str">
        <f t="shared" si="15"/>
        <v/>
      </c>
      <c r="Q209" s="22" t="str">
        <f t="shared" si="16"/>
        <v/>
      </c>
    </row>
    <row r="210" spans="5:17" ht="15.75" x14ac:dyDescent="0.25">
      <c r="E210" s="16" t="str">
        <f>IF(C210="SMS_tanulmányi",IFERROR(VLOOKUP($D210,Támogatások!$B:$D,2,FALSE),""),IF($C210="SMP_szakmai",IFERROR(VLOOKUP($D210,Támogatások!$B:$D,3,FALSE),""),IF($C210="SMPdipl_diploma utáni szakmai",IFERROR(VLOOKUP($D210,Támogatások!$B:$D,3,FALSE),""),"")))</f>
        <v/>
      </c>
      <c r="H210" s="17"/>
      <c r="N210" s="26" t="str">
        <f t="shared" si="14"/>
        <v/>
      </c>
      <c r="O210" s="25" t="str">
        <f t="shared" si="15"/>
        <v/>
      </c>
      <c r="Q210" s="22" t="str">
        <f t="shared" si="16"/>
        <v/>
      </c>
    </row>
    <row r="211" spans="5:17" ht="15.75" x14ac:dyDescent="0.25">
      <c r="E211" s="16" t="str">
        <f>IF(C211="SMS_tanulmányi",IFERROR(VLOOKUP($D211,Támogatások!$B:$D,2,FALSE),""),IF($C211="SMP_szakmai",IFERROR(VLOOKUP($D211,Támogatások!$B:$D,3,FALSE),""),IF($C211="SMPdipl_diploma utáni szakmai",IFERROR(VLOOKUP($D211,Támogatások!$B:$D,3,FALSE),""),"")))</f>
        <v/>
      </c>
      <c r="H211" s="17"/>
      <c r="N211" s="26" t="str">
        <f t="shared" si="14"/>
        <v/>
      </c>
      <c r="O211" s="25" t="str">
        <f t="shared" si="15"/>
        <v/>
      </c>
      <c r="Q211" s="22" t="str">
        <f t="shared" si="16"/>
        <v/>
      </c>
    </row>
    <row r="212" spans="5:17" ht="15.75" x14ac:dyDescent="0.25">
      <c r="E212" s="16" t="str">
        <f>IF(C212="SMS_tanulmányi",IFERROR(VLOOKUP($D212,Támogatások!$B:$D,2,FALSE),""),IF($C212="SMP_szakmai",IFERROR(VLOOKUP($D212,Támogatások!$B:$D,3,FALSE),""),IF($C212="SMPdipl_diploma utáni szakmai",IFERROR(VLOOKUP($D212,Támogatások!$B:$D,3,FALSE),""),"")))</f>
        <v/>
      </c>
      <c r="H212" s="17"/>
      <c r="N212" s="26" t="str">
        <f t="shared" si="14"/>
        <v/>
      </c>
      <c r="O212" s="25" t="str">
        <f t="shared" si="15"/>
        <v/>
      </c>
      <c r="Q212" s="22" t="str">
        <f t="shared" si="16"/>
        <v/>
      </c>
    </row>
    <row r="213" spans="5:17" ht="15.75" x14ac:dyDescent="0.25">
      <c r="E213" s="16" t="str">
        <f>IF(C213="SMS_tanulmányi",IFERROR(VLOOKUP($D213,Támogatások!$B:$D,2,FALSE),""),IF($C213="SMP_szakmai",IFERROR(VLOOKUP($D213,Támogatások!$B:$D,3,FALSE),""),IF($C213="SMPdipl_diploma utáni szakmai",IFERROR(VLOOKUP($D213,Támogatások!$B:$D,3,FALSE),""),"")))</f>
        <v/>
      </c>
      <c r="H213" s="17"/>
      <c r="N213" s="26" t="str">
        <f t="shared" si="14"/>
        <v/>
      </c>
      <c r="O213" s="25" t="str">
        <f t="shared" si="15"/>
        <v/>
      </c>
      <c r="Q213" s="22" t="str">
        <f t="shared" si="16"/>
        <v/>
      </c>
    </row>
    <row r="214" spans="5:17" ht="15.75" x14ac:dyDescent="0.25">
      <c r="E214" s="16" t="str">
        <f>IF(C214="SMS_tanulmányi",IFERROR(VLOOKUP($D214,Támogatások!$B:$D,2,FALSE),""),IF($C214="SMP_szakmai",IFERROR(VLOOKUP($D214,Támogatások!$B:$D,3,FALSE),""),IF($C214="SMPdipl_diploma utáni szakmai",IFERROR(VLOOKUP($D214,Támogatások!$B:$D,3,FALSE),""),"")))</f>
        <v/>
      </c>
      <c r="H214" s="17"/>
      <c r="N214" s="26" t="str">
        <f t="shared" si="14"/>
        <v/>
      </c>
      <c r="O214" s="25" t="str">
        <f t="shared" si="15"/>
        <v/>
      </c>
      <c r="Q214" s="22" t="str">
        <f t="shared" si="16"/>
        <v/>
      </c>
    </row>
    <row r="215" spans="5:17" ht="15.75" x14ac:dyDescent="0.25">
      <c r="E215" s="16" t="str">
        <f>IF(C215="SMS_tanulmányi",IFERROR(VLOOKUP($D215,Támogatások!$B:$D,2,FALSE),""),IF($C215="SMP_szakmai",IFERROR(VLOOKUP($D215,Támogatások!$B:$D,3,FALSE),""),IF($C215="SMPdipl_diploma utáni szakmai",IFERROR(VLOOKUP($D215,Támogatások!$B:$D,3,FALSE),""),"")))</f>
        <v/>
      </c>
      <c r="H215" s="17"/>
      <c r="N215" s="26" t="str">
        <f t="shared" si="14"/>
        <v/>
      </c>
      <c r="O215" s="25" t="str">
        <f t="shared" si="15"/>
        <v/>
      </c>
      <c r="Q215" s="22" t="str">
        <f t="shared" si="16"/>
        <v/>
      </c>
    </row>
    <row r="216" spans="5:17" ht="15.75" x14ac:dyDescent="0.25">
      <c r="E216" s="16" t="str">
        <f>IF(C216="SMS_tanulmányi",IFERROR(VLOOKUP($D216,Támogatások!$B:$D,2,FALSE),""),IF($C216="SMP_szakmai",IFERROR(VLOOKUP($D216,Támogatások!$B:$D,3,FALSE),""),IF($C216="SMPdipl_diploma utáni szakmai",IFERROR(VLOOKUP($D216,Támogatások!$B:$D,3,FALSE),""),"")))</f>
        <v/>
      </c>
      <c r="H216" s="17"/>
      <c r="N216" s="26" t="str">
        <f t="shared" si="14"/>
        <v/>
      </c>
      <c r="O216" s="25" t="str">
        <f t="shared" si="15"/>
        <v/>
      </c>
      <c r="Q216" s="22" t="str">
        <f t="shared" si="16"/>
        <v/>
      </c>
    </row>
    <row r="217" spans="5:17" ht="15.75" x14ac:dyDescent="0.25">
      <c r="E217" s="16" t="str">
        <f>IF(C217="SMS_tanulmányi",IFERROR(VLOOKUP($D217,Támogatások!$B:$D,2,FALSE),""),IF($C217="SMP_szakmai",IFERROR(VLOOKUP($D217,Támogatások!$B:$D,3,FALSE),""),IF($C217="SMPdipl_diploma utáni szakmai",IFERROR(VLOOKUP($D217,Támogatások!$B:$D,3,FALSE),""),"")))</f>
        <v/>
      </c>
      <c r="H217" s="17"/>
      <c r="N217" s="26" t="str">
        <f t="shared" si="14"/>
        <v/>
      </c>
      <c r="O217" s="25" t="str">
        <f t="shared" si="15"/>
        <v/>
      </c>
      <c r="Q217" s="22" t="str">
        <f t="shared" si="16"/>
        <v/>
      </c>
    </row>
    <row r="218" spans="5:17" ht="15.75" x14ac:dyDescent="0.25">
      <c r="E218" s="16" t="str">
        <f>IF(C218="SMS_tanulmányi",IFERROR(VLOOKUP($D218,Támogatások!$B:$D,2,FALSE),""),IF($C218="SMP_szakmai",IFERROR(VLOOKUP($D218,Támogatások!$B:$D,3,FALSE),""),IF($C218="SMPdipl_diploma utáni szakmai",IFERROR(VLOOKUP($D218,Támogatások!$B:$D,3,FALSE),""),"")))</f>
        <v/>
      </c>
      <c r="H218" s="17"/>
      <c r="N218" s="26" t="str">
        <f t="shared" si="14"/>
        <v/>
      </c>
      <c r="O218" s="25" t="str">
        <f t="shared" si="15"/>
        <v/>
      </c>
      <c r="Q218" s="22" t="str">
        <f t="shared" si="16"/>
        <v/>
      </c>
    </row>
    <row r="219" spans="5:17" ht="15.75" x14ac:dyDescent="0.25">
      <c r="E219" s="16" t="str">
        <f>IF(C219="SMS_tanulmányi",IFERROR(VLOOKUP($D219,Támogatások!$B:$D,2,FALSE),""),IF($C219="SMP_szakmai",IFERROR(VLOOKUP($D219,Támogatások!$B:$D,3,FALSE),""),IF($C219="SMPdipl_diploma utáni szakmai",IFERROR(VLOOKUP($D219,Támogatások!$B:$D,3,FALSE),""),"")))</f>
        <v/>
      </c>
      <c r="H219" s="17"/>
      <c r="N219" s="26" t="str">
        <f t="shared" si="14"/>
        <v/>
      </c>
      <c r="O219" s="25" t="str">
        <f t="shared" si="15"/>
        <v/>
      </c>
      <c r="Q219" s="22" t="str">
        <f t="shared" si="16"/>
        <v/>
      </c>
    </row>
    <row r="220" spans="5:17" ht="15.75" x14ac:dyDescent="0.25">
      <c r="E220" s="16" t="str">
        <f>IF(C220="SMS_tanulmányi",IFERROR(VLOOKUP($D220,Támogatások!$B:$D,2,FALSE),""),IF($C220="SMP_szakmai",IFERROR(VLOOKUP($D220,Támogatások!$B:$D,3,FALSE),""),IF($C220="SMPdipl_diploma utáni szakmai",IFERROR(VLOOKUP($D220,Támogatások!$B:$D,3,FALSE),""),"")))</f>
        <v/>
      </c>
      <c r="H220" s="17"/>
      <c r="N220" s="26" t="str">
        <f t="shared" si="14"/>
        <v/>
      </c>
      <c r="O220" s="25" t="str">
        <f t="shared" si="15"/>
        <v/>
      </c>
      <c r="Q220" s="22" t="str">
        <f t="shared" si="16"/>
        <v/>
      </c>
    </row>
    <row r="221" spans="5:17" ht="15.75" x14ac:dyDescent="0.25">
      <c r="E221" s="16" t="str">
        <f>IF(C221="SMS_tanulmányi",IFERROR(VLOOKUP($D221,Támogatások!$B:$D,2,FALSE),""),IF($C221="SMP_szakmai",IFERROR(VLOOKUP($D221,Támogatások!$B:$D,3,FALSE),""),IF($C221="SMPdipl_diploma utáni szakmai",IFERROR(VLOOKUP($D221,Támogatások!$B:$D,3,FALSE),""),"")))</f>
        <v/>
      </c>
      <c r="H221" s="17"/>
      <c r="N221" s="26" t="str">
        <f t="shared" si="14"/>
        <v/>
      </c>
      <c r="O221" s="25" t="str">
        <f t="shared" si="15"/>
        <v/>
      </c>
      <c r="Q221" s="22" t="str">
        <f t="shared" si="16"/>
        <v/>
      </c>
    </row>
    <row r="222" spans="5:17" ht="15.75" x14ac:dyDescent="0.25">
      <c r="E222" s="16" t="str">
        <f>IF(C222="SMS_tanulmányi",IFERROR(VLOOKUP($D222,Támogatások!$B:$D,2,FALSE),""),IF($C222="SMP_szakmai",IFERROR(VLOOKUP($D222,Támogatások!$B:$D,3,FALSE),""),IF($C222="SMPdipl_diploma utáni szakmai",IFERROR(VLOOKUP($D222,Támogatások!$B:$D,3,FALSE),""),"")))</f>
        <v/>
      </c>
      <c r="H222" s="17"/>
      <c r="N222" s="26" t="str">
        <f t="shared" si="14"/>
        <v/>
      </c>
      <c r="O222" s="25" t="str">
        <f t="shared" si="15"/>
        <v/>
      </c>
      <c r="Q222" s="22" t="str">
        <f t="shared" si="16"/>
        <v/>
      </c>
    </row>
    <row r="223" spans="5:17" ht="15.75" x14ac:dyDescent="0.25">
      <c r="E223" s="16" t="str">
        <f>IF(C223="SMS_tanulmányi",IFERROR(VLOOKUP($D223,Támogatások!$B:$D,2,FALSE),""),IF($C223="SMP_szakmai",IFERROR(VLOOKUP($D223,Támogatások!$B:$D,3,FALSE),""),IF($C223="SMPdipl_diploma utáni szakmai",IFERROR(VLOOKUP($D223,Támogatások!$B:$D,3,FALSE),""),"")))</f>
        <v/>
      </c>
      <c r="H223" s="17"/>
      <c r="N223" s="26" t="str">
        <f t="shared" si="14"/>
        <v/>
      </c>
      <c r="O223" s="25" t="str">
        <f t="shared" si="15"/>
        <v/>
      </c>
      <c r="Q223" s="22" t="str">
        <f t="shared" si="16"/>
        <v/>
      </c>
    </row>
    <row r="224" spans="5:17" ht="15.75" x14ac:dyDescent="0.25">
      <c r="E224" s="16" t="str">
        <f>IF(C224="SMS_tanulmányi",IFERROR(VLOOKUP($D224,Támogatások!$B:$D,2,FALSE),""),IF($C224="SMP_szakmai",IFERROR(VLOOKUP($D224,Támogatások!$B:$D,3,FALSE),""),IF($C224="SMPdipl_diploma utáni szakmai",IFERROR(VLOOKUP($D224,Támogatások!$B:$D,3,FALSE),""),"")))</f>
        <v/>
      </c>
      <c r="H224" s="17"/>
      <c r="N224" s="26" t="str">
        <f t="shared" si="14"/>
        <v/>
      </c>
      <c r="O224" s="25" t="str">
        <f t="shared" si="15"/>
        <v/>
      </c>
      <c r="Q224" s="22" t="str">
        <f t="shared" si="16"/>
        <v/>
      </c>
    </row>
    <row r="225" spans="5:17" ht="15.75" x14ac:dyDescent="0.25">
      <c r="E225" s="16" t="str">
        <f>IF(C225="SMS_tanulmányi",IFERROR(VLOOKUP($D225,Támogatások!$B:$D,2,FALSE),""),IF($C225="SMP_szakmai",IFERROR(VLOOKUP($D225,Támogatások!$B:$D,3,FALSE),""),IF($C225="SMPdipl_diploma utáni szakmai",IFERROR(VLOOKUP($D225,Támogatások!$B:$D,3,FALSE),""),"")))</f>
        <v/>
      </c>
      <c r="H225" s="17"/>
      <c r="N225" s="26" t="str">
        <f t="shared" si="14"/>
        <v/>
      </c>
      <c r="O225" s="25" t="str">
        <f t="shared" si="15"/>
        <v/>
      </c>
      <c r="Q225" s="22" t="str">
        <f t="shared" si="16"/>
        <v/>
      </c>
    </row>
    <row r="226" spans="5:17" ht="15.75" x14ac:dyDescent="0.25">
      <c r="E226" s="16" t="str">
        <f>IF(C226="SMS_tanulmányi",IFERROR(VLOOKUP($D226,Támogatások!$B:$D,2,FALSE),""),IF($C226="SMP_szakmai",IFERROR(VLOOKUP($D226,Támogatások!$B:$D,3,FALSE),""),IF($C226="SMPdipl_diploma utáni szakmai",IFERROR(VLOOKUP($D226,Támogatások!$B:$D,3,FALSE),""),"")))</f>
        <v/>
      </c>
      <c r="H226" s="17"/>
      <c r="N226" s="26" t="str">
        <f t="shared" si="14"/>
        <v/>
      </c>
      <c r="O226" s="25" t="str">
        <f t="shared" si="15"/>
        <v/>
      </c>
      <c r="Q226" s="22" t="str">
        <f t="shared" si="16"/>
        <v/>
      </c>
    </row>
    <row r="227" spans="5:17" ht="15.75" x14ac:dyDescent="0.25">
      <c r="E227" s="16" t="str">
        <f>IF(C227="SMS_tanulmányi",IFERROR(VLOOKUP($D227,Támogatások!$B:$D,2,FALSE),""),IF($C227="SMP_szakmai",IFERROR(VLOOKUP($D227,Támogatások!$B:$D,3,FALSE),""),IF($C227="SMPdipl_diploma utáni szakmai",IFERROR(VLOOKUP($D227,Támogatások!$B:$D,3,FALSE),""),"")))</f>
        <v/>
      </c>
      <c r="H227" s="17"/>
      <c r="N227" s="26" t="str">
        <f t="shared" si="14"/>
        <v/>
      </c>
      <c r="O227" s="25" t="str">
        <f t="shared" si="15"/>
        <v/>
      </c>
      <c r="Q227" s="22" t="str">
        <f t="shared" si="16"/>
        <v/>
      </c>
    </row>
    <row r="228" spans="5:17" ht="15.75" x14ac:dyDescent="0.25">
      <c r="E228" s="16" t="str">
        <f>IF(C228="SMS_tanulmányi",IFERROR(VLOOKUP($D228,Támogatások!$B:$D,2,FALSE),""),IF($C228="SMP_szakmai",IFERROR(VLOOKUP($D228,Támogatások!$B:$D,3,FALSE),""),IF($C228="SMPdipl_diploma utáni szakmai",IFERROR(VLOOKUP($D228,Támogatások!$B:$D,3,FALSE),""),"")))</f>
        <v/>
      </c>
      <c r="H228" s="17"/>
      <c r="N228" s="26" t="str">
        <f t="shared" si="14"/>
        <v/>
      </c>
      <c r="O228" s="25" t="str">
        <f t="shared" si="15"/>
        <v/>
      </c>
      <c r="Q228" s="22" t="str">
        <f t="shared" si="16"/>
        <v/>
      </c>
    </row>
    <row r="229" spans="5:17" ht="15.75" x14ac:dyDescent="0.25">
      <c r="E229" s="16" t="str">
        <f>IF(C229="SMS_tanulmányi",IFERROR(VLOOKUP($D229,Támogatások!$B:$D,2,FALSE),""),IF($C229="SMP_szakmai",IFERROR(VLOOKUP($D229,Támogatások!$B:$D,3,FALSE),""),IF($C229="SMPdipl_diploma utáni szakmai",IFERROR(VLOOKUP($D229,Támogatások!$B:$D,3,FALSE),""),"")))</f>
        <v/>
      </c>
      <c r="H229" s="17"/>
      <c r="N229" s="26" t="str">
        <f t="shared" si="14"/>
        <v/>
      </c>
      <c r="O229" s="25" t="str">
        <f t="shared" si="15"/>
        <v/>
      </c>
      <c r="Q229" s="22" t="str">
        <f t="shared" si="16"/>
        <v/>
      </c>
    </row>
    <row r="230" spans="5:17" ht="15.75" x14ac:dyDescent="0.25">
      <c r="E230" s="16" t="str">
        <f>IF(C230="SMS_tanulmányi",IFERROR(VLOOKUP($D230,Támogatások!$B:$D,2,FALSE),""),IF($C230="SMP_szakmai",IFERROR(VLOOKUP($D230,Támogatások!$B:$D,3,FALSE),""),IF($C230="SMPdipl_diploma utáni szakmai",IFERROR(VLOOKUP($D230,Támogatások!$B:$D,3,FALSE),""),"")))</f>
        <v/>
      </c>
      <c r="H230" s="17"/>
      <c r="N230" s="26" t="str">
        <f t="shared" si="14"/>
        <v/>
      </c>
      <c r="O230" s="25" t="str">
        <f t="shared" si="15"/>
        <v/>
      </c>
      <c r="Q230" s="22" t="str">
        <f t="shared" si="16"/>
        <v/>
      </c>
    </row>
    <row r="231" spans="5:17" ht="15.75" x14ac:dyDescent="0.25">
      <c r="E231" s="16" t="str">
        <f>IF(C231="SMS_tanulmányi",IFERROR(VLOOKUP($D231,Támogatások!$B:$D,2,FALSE),""),IF($C231="SMP_szakmai",IFERROR(VLOOKUP($D231,Támogatások!$B:$D,3,FALSE),""),IF($C231="SMPdipl_diploma utáni szakmai",IFERROR(VLOOKUP($D231,Támogatások!$B:$D,3,FALSE),""),"")))</f>
        <v/>
      </c>
      <c r="H231" s="17"/>
      <c r="N231" s="26" t="str">
        <f t="shared" si="14"/>
        <v/>
      </c>
      <c r="O231" s="25" t="str">
        <f t="shared" si="15"/>
        <v/>
      </c>
      <c r="Q231" s="22" t="str">
        <f t="shared" si="16"/>
        <v/>
      </c>
    </row>
    <row r="232" spans="5:17" ht="15.75" x14ac:dyDescent="0.25">
      <c r="E232" s="16" t="str">
        <f>IF(C232="SMS_tanulmányi",IFERROR(VLOOKUP($D232,Támogatások!$B:$D,2,FALSE),""),IF($C232="SMP_szakmai",IFERROR(VLOOKUP($D232,Támogatások!$B:$D,3,FALSE),""),IF($C232="SMPdipl_diploma utáni szakmai",IFERROR(VLOOKUP($D232,Támogatások!$B:$D,3,FALSE),""),"")))</f>
        <v/>
      </c>
      <c r="H232" s="17"/>
      <c r="N232" s="26" t="str">
        <f t="shared" si="14"/>
        <v/>
      </c>
      <c r="O232" s="25" t="str">
        <f t="shared" si="15"/>
        <v/>
      </c>
      <c r="Q232" s="22" t="str">
        <f t="shared" si="16"/>
        <v/>
      </c>
    </row>
    <row r="233" spans="5:17" ht="15.75" x14ac:dyDescent="0.25">
      <c r="E233" s="16" t="str">
        <f>IF(C233="SMS_tanulmányi",IFERROR(VLOOKUP($D233,Támogatások!$B:$D,2,FALSE),""),IF($C233="SMP_szakmai",IFERROR(VLOOKUP($D233,Támogatások!$B:$D,3,FALSE),""),IF($C233="SMPdipl_diploma utáni szakmai",IFERROR(VLOOKUP($D233,Támogatások!$B:$D,3,FALSE),""),"")))</f>
        <v/>
      </c>
      <c r="H233" s="17"/>
      <c r="N233" s="26" t="str">
        <f t="shared" si="14"/>
        <v/>
      </c>
      <c r="O233" s="25" t="str">
        <f t="shared" si="15"/>
        <v/>
      </c>
      <c r="Q233" s="22" t="str">
        <f t="shared" si="16"/>
        <v/>
      </c>
    </row>
    <row r="234" spans="5:17" ht="15.75" x14ac:dyDescent="0.25">
      <c r="E234" s="16" t="str">
        <f>IF(C234="SMS_tanulmányi",IFERROR(VLOOKUP($D234,Támogatások!$B:$D,2,FALSE),""),IF($C234="SMP_szakmai",IFERROR(VLOOKUP($D234,Támogatások!$B:$D,3,FALSE),""),IF($C234="SMPdipl_diploma utáni szakmai",IFERROR(VLOOKUP($D234,Támogatások!$B:$D,3,FALSE),""),"")))</f>
        <v/>
      </c>
      <c r="H234" s="17"/>
      <c r="N234" s="26" t="str">
        <f t="shared" si="14"/>
        <v/>
      </c>
      <c r="O234" s="25" t="str">
        <f t="shared" si="15"/>
        <v/>
      </c>
      <c r="Q234" s="22" t="str">
        <f t="shared" si="16"/>
        <v/>
      </c>
    </row>
    <row r="235" spans="5:17" ht="15.75" x14ac:dyDescent="0.25">
      <c r="E235" s="16" t="str">
        <f>IF(C235="SMS_tanulmányi",IFERROR(VLOOKUP($D235,Támogatások!$B:$D,2,FALSE),""),IF($C235="SMP_szakmai",IFERROR(VLOOKUP($D235,Támogatások!$B:$D,3,FALSE),""),IF($C235="SMPdipl_diploma utáni szakmai",IFERROR(VLOOKUP($D235,Támogatások!$B:$D,3,FALSE),""),"")))</f>
        <v/>
      </c>
      <c r="H235" s="17"/>
      <c r="N235" s="26" t="str">
        <f t="shared" si="14"/>
        <v/>
      </c>
      <c r="O235" s="25" t="str">
        <f t="shared" si="15"/>
        <v/>
      </c>
      <c r="Q235" s="22" t="str">
        <f t="shared" si="16"/>
        <v/>
      </c>
    </row>
    <row r="236" spans="5:17" ht="15.75" x14ac:dyDescent="0.25">
      <c r="E236" s="16" t="str">
        <f>IF(C236="SMS_tanulmányi",IFERROR(VLOOKUP($D236,Támogatások!$B:$D,2,FALSE),""),IF($C236="SMP_szakmai",IFERROR(VLOOKUP($D236,Támogatások!$B:$D,3,FALSE),""),IF($C236="SMPdipl_diploma utáni szakmai",IFERROR(VLOOKUP($D236,Támogatások!$B:$D,3,FALSE),""),"")))</f>
        <v/>
      </c>
      <c r="H236" s="17"/>
      <c r="N236" s="26" t="str">
        <f t="shared" si="14"/>
        <v/>
      </c>
      <c r="O236" s="25" t="str">
        <f t="shared" si="15"/>
        <v/>
      </c>
      <c r="Q236" s="22" t="str">
        <f t="shared" si="16"/>
        <v/>
      </c>
    </row>
    <row r="237" spans="5:17" ht="15.75" x14ac:dyDescent="0.25">
      <c r="E237" s="16" t="str">
        <f>IF(C237="SMS_tanulmányi",IFERROR(VLOOKUP($D237,Támogatások!$B:$D,2,FALSE),""),IF($C237="SMP_szakmai",IFERROR(VLOOKUP($D237,Támogatások!$B:$D,3,FALSE),""),IF($C237="SMPdipl_diploma utáni szakmai",IFERROR(VLOOKUP($D237,Támogatások!$B:$D,3,FALSE),""),"")))</f>
        <v/>
      </c>
      <c r="H237" s="17"/>
      <c r="N237" s="26" t="str">
        <f t="shared" si="14"/>
        <v/>
      </c>
      <c r="O237" s="25" t="str">
        <f t="shared" si="15"/>
        <v/>
      </c>
      <c r="Q237" s="22" t="str">
        <f t="shared" si="16"/>
        <v/>
      </c>
    </row>
    <row r="238" spans="5:17" ht="15.75" x14ac:dyDescent="0.25">
      <c r="E238" s="16" t="str">
        <f>IF(C238="SMS_tanulmányi",IFERROR(VLOOKUP($D238,Támogatások!$B:$D,2,FALSE),""),IF($C238="SMP_szakmai",IFERROR(VLOOKUP($D238,Támogatások!$B:$D,3,FALSE),""),IF($C238="SMPdipl_diploma utáni szakmai",IFERROR(VLOOKUP($D238,Támogatások!$B:$D,3,FALSE),""),"")))</f>
        <v/>
      </c>
      <c r="H238" s="17"/>
      <c r="N238" s="26" t="str">
        <f t="shared" si="14"/>
        <v/>
      </c>
      <c r="O238" s="25" t="str">
        <f t="shared" si="15"/>
        <v/>
      </c>
      <c r="Q238" s="22" t="str">
        <f t="shared" si="16"/>
        <v/>
      </c>
    </row>
    <row r="239" spans="5:17" ht="15.75" x14ac:dyDescent="0.25">
      <c r="E239" s="16" t="str">
        <f>IF(C239="SMS_tanulmányi",IFERROR(VLOOKUP($D239,Támogatások!$B:$D,2,FALSE),""),IF($C239="SMP_szakmai",IFERROR(VLOOKUP($D239,Támogatások!$B:$D,3,FALSE),""),IF($C239="SMPdipl_diploma utáni szakmai",IFERROR(VLOOKUP($D239,Támogatások!$B:$D,3,FALSE),""),"")))</f>
        <v/>
      </c>
      <c r="H239" s="17"/>
      <c r="N239" s="26" t="str">
        <f t="shared" si="14"/>
        <v/>
      </c>
      <c r="O239" s="25" t="str">
        <f t="shared" si="15"/>
        <v/>
      </c>
      <c r="Q239" s="22" t="str">
        <f t="shared" si="16"/>
        <v/>
      </c>
    </row>
    <row r="240" spans="5:17" ht="15.75" x14ac:dyDescent="0.25">
      <c r="E240" s="16" t="str">
        <f>IF(C240="SMS_tanulmányi",IFERROR(VLOOKUP($D240,Támogatások!$B:$D,2,FALSE),""),IF($C240="SMP_szakmai",IFERROR(VLOOKUP($D240,Támogatások!$B:$D,3,FALSE),""),IF($C240="SMPdipl_diploma utáni szakmai",IFERROR(VLOOKUP($D240,Támogatások!$B:$D,3,FALSE),""),"")))</f>
        <v/>
      </c>
      <c r="H240" s="17"/>
      <c r="N240" s="26" t="str">
        <f t="shared" si="14"/>
        <v/>
      </c>
      <c r="O240" s="25" t="str">
        <f t="shared" si="15"/>
        <v/>
      </c>
      <c r="Q240" s="22" t="str">
        <f t="shared" si="16"/>
        <v/>
      </c>
    </row>
    <row r="241" spans="5:17" ht="15.75" x14ac:dyDescent="0.25">
      <c r="E241" s="16" t="str">
        <f>IF(C241="SMS_tanulmányi",IFERROR(VLOOKUP($D241,Támogatások!$B:$D,2,FALSE),""),IF($C241="SMP_szakmai",IFERROR(VLOOKUP($D241,Támogatások!$B:$D,3,FALSE),""),IF($C241="SMPdipl_diploma utáni szakmai",IFERROR(VLOOKUP($D241,Támogatások!$B:$D,3,FALSE),""),"")))</f>
        <v/>
      </c>
      <c r="H241" s="17"/>
      <c r="N241" s="26" t="str">
        <f t="shared" si="14"/>
        <v/>
      </c>
      <c r="O241" s="25" t="str">
        <f t="shared" si="15"/>
        <v/>
      </c>
      <c r="Q241" s="22" t="str">
        <f t="shared" si="16"/>
        <v/>
      </c>
    </row>
    <row r="242" spans="5:17" ht="15.75" x14ac:dyDescent="0.25">
      <c r="E242" s="16" t="str">
        <f>IF(C242="SMS_tanulmányi",IFERROR(VLOOKUP($D242,Támogatások!$B:$D,2,FALSE),""),IF($C242="SMP_szakmai",IFERROR(VLOOKUP($D242,Támogatások!$B:$D,3,FALSE),""),IF($C242="SMPdipl_diploma utáni szakmai",IFERROR(VLOOKUP($D242,Támogatások!$B:$D,3,FALSE),""),"")))</f>
        <v/>
      </c>
      <c r="H242" s="17"/>
      <c r="N242" s="26" t="str">
        <f t="shared" si="14"/>
        <v/>
      </c>
      <c r="O242" s="25" t="str">
        <f t="shared" si="15"/>
        <v/>
      </c>
      <c r="Q242" s="22" t="str">
        <f t="shared" si="16"/>
        <v/>
      </c>
    </row>
    <row r="243" spans="5:17" ht="15.75" x14ac:dyDescent="0.25">
      <c r="E243" s="16" t="str">
        <f>IF(C243="SMS_tanulmányi",IFERROR(VLOOKUP($D243,Támogatások!$B:$D,2,FALSE),""),IF($C243="SMP_szakmai",IFERROR(VLOOKUP($D243,Támogatások!$B:$D,3,FALSE),""),IF($C243="SMPdipl_diploma utáni szakmai",IFERROR(VLOOKUP($D243,Támogatások!$B:$D,3,FALSE),""),"")))</f>
        <v/>
      </c>
      <c r="H243" s="17"/>
      <c r="N243" s="26" t="str">
        <f t="shared" si="14"/>
        <v/>
      </c>
      <c r="O243" s="25" t="str">
        <f t="shared" si="15"/>
        <v/>
      </c>
      <c r="Q243" s="22" t="str">
        <f t="shared" si="16"/>
        <v/>
      </c>
    </row>
    <row r="244" spans="5:17" ht="15.75" x14ac:dyDescent="0.25">
      <c r="E244" s="16" t="str">
        <f>IF(C244="SMS_tanulmányi",IFERROR(VLOOKUP($D244,Támogatások!$B:$D,2,FALSE),""),IF($C244="SMP_szakmai",IFERROR(VLOOKUP($D244,Támogatások!$B:$D,3,FALSE),""),IF($C244="SMPdipl_diploma utáni szakmai",IFERROR(VLOOKUP($D244,Támogatások!$B:$D,3,FALSE),""),"")))</f>
        <v/>
      </c>
      <c r="H244" s="17"/>
      <c r="N244" s="26" t="str">
        <f t="shared" si="14"/>
        <v/>
      </c>
      <c r="O244" s="25" t="str">
        <f t="shared" si="15"/>
        <v/>
      </c>
      <c r="Q244" s="22" t="str">
        <f t="shared" si="16"/>
        <v/>
      </c>
    </row>
    <row r="245" spans="5:17" ht="15.75" x14ac:dyDescent="0.25">
      <c r="E245" s="16" t="str">
        <f>IF(C245="SMS_tanulmányi",IFERROR(VLOOKUP($D245,Támogatások!$B:$D,2,FALSE),""),IF($C245="SMP_szakmai",IFERROR(VLOOKUP($D245,Támogatások!$B:$D,3,FALSE),""),IF($C245="SMPdipl_diploma utáni szakmai",IFERROR(VLOOKUP($D245,Támogatások!$B:$D,3,FALSE),""),"")))</f>
        <v/>
      </c>
      <c r="H245" s="17"/>
      <c r="N245" s="26" t="str">
        <f t="shared" si="14"/>
        <v/>
      </c>
      <c r="O245" s="25" t="str">
        <f t="shared" si="15"/>
        <v/>
      </c>
      <c r="Q245" s="22" t="str">
        <f t="shared" si="16"/>
        <v/>
      </c>
    </row>
    <row r="246" spans="5:17" ht="15.75" x14ac:dyDescent="0.25">
      <c r="E246" s="16" t="str">
        <f>IF(C246="SMS_tanulmányi",IFERROR(VLOOKUP($D246,Támogatások!$B:$D,2,FALSE),""),IF($C246="SMP_szakmai",IFERROR(VLOOKUP($D246,Támogatások!$B:$D,3,FALSE),""),IF($C246="SMPdipl_diploma utáni szakmai",IFERROR(VLOOKUP($D246,Támogatások!$B:$D,3,FALSE),""),"")))</f>
        <v/>
      </c>
      <c r="H246" s="17"/>
      <c r="N246" s="26" t="str">
        <f t="shared" si="14"/>
        <v/>
      </c>
      <c r="O246" s="25" t="str">
        <f t="shared" si="15"/>
        <v/>
      </c>
      <c r="Q246" s="22" t="str">
        <f t="shared" si="16"/>
        <v/>
      </c>
    </row>
    <row r="247" spans="5:17" ht="15.75" x14ac:dyDescent="0.25">
      <c r="E247" s="16" t="str">
        <f>IF(C247="SMS_tanulmányi",IFERROR(VLOOKUP($D247,Támogatások!$B:$D,2,FALSE),""),IF($C247="SMP_szakmai",IFERROR(VLOOKUP($D247,Támogatások!$B:$D,3,FALSE),""),IF($C247="SMPdipl_diploma utáni szakmai",IFERROR(VLOOKUP($D247,Támogatások!$B:$D,3,FALSE),""),"")))</f>
        <v/>
      </c>
      <c r="H247" s="17"/>
      <c r="N247" s="26" t="str">
        <f t="shared" si="14"/>
        <v/>
      </c>
      <c r="O247" s="25" t="str">
        <f t="shared" si="15"/>
        <v/>
      </c>
      <c r="Q247" s="22" t="str">
        <f t="shared" si="16"/>
        <v/>
      </c>
    </row>
    <row r="248" spans="5:17" ht="15.75" x14ac:dyDescent="0.25">
      <c r="E248" s="16" t="str">
        <f>IF(C248="SMS_tanulmányi",IFERROR(VLOOKUP($D248,Támogatások!$B:$D,2,FALSE),""),IF($C248="SMP_szakmai",IFERROR(VLOOKUP($D248,Támogatások!$B:$D,3,FALSE),""),IF($C248="SMPdipl_diploma utáni szakmai",IFERROR(VLOOKUP($D248,Támogatások!$B:$D,3,FALSE),""),"")))</f>
        <v/>
      </c>
      <c r="H248" s="17"/>
      <c r="N248" s="26" t="str">
        <f t="shared" si="14"/>
        <v/>
      </c>
      <c r="O248" s="25" t="str">
        <f t="shared" si="15"/>
        <v/>
      </c>
      <c r="Q248" s="22" t="str">
        <f t="shared" si="16"/>
        <v/>
      </c>
    </row>
    <row r="249" spans="5:17" ht="15.75" x14ac:dyDescent="0.25">
      <c r="E249" s="16" t="str">
        <f>IF(C249="SMS_tanulmányi",IFERROR(VLOOKUP($D249,Támogatások!$B:$D,2,FALSE),""),IF($C249="SMP_szakmai",IFERROR(VLOOKUP($D249,Támogatások!$B:$D,3,FALSE),""),IF($C249="SMPdipl_diploma utáni szakmai",IFERROR(VLOOKUP($D249,Támogatások!$B:$D,3,FALSE),""),"")))</f>
        <v/>
      </c>
      <c r="H249" s="17"/>
      <c r="N249" s="26" t="str">
        <f t="shared" si="14"/>
        <v/>
      </c>
      <c r="O249" s="25" t="str">
        <f t="shared" si="15"/>
        <v/>
      </c>
      <c r="Q249" s="22" t="str">
        <f t="shared" si="16"/>
        <v/>
      </c>
    </row>
    <row r="250" spans="5:17" ht="15.75" x14ac:dyDescent="0.25">
      <c r="E250" s="16" t="str">
        <f>IF(C250="SMS_tanulmányi",IFERROR(VLOOKUP($D250,Támogatások!$B:$D,2,FALSE),""),IF($C250="SMP_szakmai",IFERROR(VLOOKUP($D250,Támogatások!$B:$D,3,FALSE),""),IF($C250="SMPdipl_diploma utáni szakmai",IFERROR(VLOOKUP($D250,Támogatások!$B:$D,3,FALSE),""),"")))</f>
        <v/>
      </c>
      <c r="H250" s="17"/>
      <c r="N250" s="26" t="str">
        <f t="shared" si="14"/>
        <v/>
      </c>
      <c r="O250" s="25" t="str">
        <f t="shared" si="15"/>
        <v/>
      </c>
      <c r="Q250" s="22" t="str">
        <f t="shared" si="16"/>
        <v/>
      </c>
    </row>
    <row r="251" spans="5:17" ht="15.75" x14ac:dyDescent="0.25">
      <c r="E251" s="16" t="str">
        <f>IF(C251="SMS_tanulmányi",IFERROR(VLOOKUP($D251,Támogatások!$B:$D,2,FALSE),""),IF($C251="SMP_szakmai",IFERROR(VLOOKUP($D251,Támogatások!$B:$D,3,FALSE),""),IF($C251="SMPdipl_diploma utáni szakmai",IFERROR(VLOOKUP($D251,Támogatások!$B:$D,3,FALSE),""),"")))</f>
        <v/>
      </c>
      <c r="H251" s="17"/>
      <c r="N251" s="26" t="str">
        <f t="shared" si="14"/>
        <v/>
      </c>
      <c r="O251" s="25" t="str">
        <f t="shared" si="15"/>
        <v/>
      </c>
      <c r="Q251" s="22" t="str">
        <f t="shared" si="16"/>
        <v/>
      </c>
    </row>
    <row r="252" spans="5:17" ht="15.75" x14ac:dyDescent="0.25">
      <c r="E252" s="16" t="str">
        <f>IF(C252="SMS_tanulmányi",IFERROR(VLOOKUP($D252,Támogatások!$B:$D,2,FALSE),""),IF($C252="SMP_szakmai",IFERROR(VLOOKUP($D252,Támogatások!$B:$D,3,FALSE),""),IF($C252="SMPdipl_diploma utáni szakmai",IFERROR(VLOOKUP($D252,Támogatások!$B:$D,3,FALSE),""),"")))</f>
        <v/>
      </c>
      <c r="H252" s="17"/>
      <c r="N252" s="26" t="str">
        <f t="shared" si="14"/>
        <v/>
      </c>
      <c r="O252" s="25" t="str">
        <f t="shared" si="15"/>
        <v/>
      </c>
      <c r="Q252" s="22" t="str">
        <f t="shared" si="16"/>
        <v/>
      </c>
    </row>
    <row r="253" spans="5:17" ht="15.75" x14ac:dyDescent="0.25">
      <c r="E253" s="16" t="str">
        <f>IF(C253="SMS_tanulmányi",IFERROR(VLOOKUP($D253,Támogatások!$B:$D,2,FALSE),""),IF($C253="SMP_szakmai",IFERROR(VLOOKUP($D253,Támogatások!$B:$D,3,FALSE),""),IF($C253="SMPdipl_diploma utáni szakmai",IFERROR(VLOOKUP($D253,Támogatások!$B:$D,3,FALSE),""),"")))</f>
        <v/>
      </c>
      <c r="H253" s="17"/>
      <c r="N253" s="26" t="str">
        <f t="shared" ref="N253:N316" si="17">IFERROR((IF(LEFT($F253,2)="SM",
ROUND($O253*$H253+$P253/30*$H253,0)+$S253,
IF(LEFT($F253,2)="ST",$I253*$Q253+$J253*$R253+$S253+$V253,""))),"")</f>
        <v/>
      </c>
      <c r="O253" s="25" t="str">
        <f t="shared" ref="O253:O316" si="18">IFERROR((IF(LEFT($F253,2)="SM",
ROUND($O253*($H253+IF(($F253="SMS")*($T253="IGEN"),1,0)*100)+$P253*($H253+IF(($F253="SMS")*($T253="IGEN"),1,0)*100)/30,0)+$S253,
IF(LEFT($F253,2)="ST",$I253*$Q253+$J253*$R253+$S253+$V253,""))),"")</f>
        <v/>
      </c>
      <c r="Q253" s="22" t="str">
        <f t="shared" ref="Q253:Q316" si="19">IFERROR((IF(LEFT($F253,2)="SM",
ROUND($O253*($H253+IF(($F253="SMS")*($T253="IGEN"),1,0)*100)+$P253*($H253+IF(($F253="SMS")*($T253="IGEN"),1,0)*100)/30,0)+$S253,
IF(LEFT($F253,2)="ST",$I253*$Q253+$J253*$R253+$S253+$V253,""))),"")</f>
        <v/>
      </c>
    </row>
    <row r="254" spans="5:17" ht="15.75" x14ac:dyDescent="0.25">
      <c r="E254" s="16" t="str">
        <f>IF(C254="SMS_tanulmányi",IFERROR(VLOOKUP($D254,Támogatások!$B:$D,2,FALSE),""),IF($C254="SMP_szakmai",IFERROR(VLOOKUP($D254,Támogatások!$B:$D,3,FALSE),""),IF($C254="SMPdipl_diploma utáni szakmai",IFERROR(VLOOKUP($D254,Támogatások!$B:$D,3,FALSE),""),"")))</f>
        <v/>
      </c>
      <c r="H254" s="17"/>
      <c r="N254" s="26" t="str">
        <f t="shared" si="17"/>
        <v/>
      </c>
      <c r="O254" s="25" t="str">
        <f t="shared" si="18"/>
        <v/>
      </c>
      <c r="Q254" s="22" t="str">
        <f t="shared" si="19"/>
        <v/>
      </c>
    </row>
    <row r="255" spans="5:17" ht="15.75" x14ac:dyDescent="0.25">
      <c r="E255" s="16" t="str">
        <f>IF(C255="SMS_tanulmányi",IFERROR(VLOOKUP($D255,Támogatások!$B:$D,2,FALSE),""),IF($C255="SMP_szakmai",IFERROR(VLOOKUP($D255,Támogatások!$B:$D,3,FALSE),""),IF($C255="SMPdipl_diploma utáni szakmai",IFERROR(VLOOKUP($D255,Támogatások!$B:$D,3,FALSE),""),"")))</f>
        <v/>
      </c>
      <c r="H255" s="17"/>
      <c r="N255" s="26" t="str">
        <f t="shared" si="17"/>
        <v/>
      </c>
      <c r="O255" s="25" t="str">
        <f t="shared" si="18"/>
        <v/>
      </c>
      <c r="Q255" s="22" t="str">
        <f t="shared" si="19"/>
        <v/>
      </c>
    </row>
    <row r="256" spans="5:17" ht="15.75" x14ac:dyDescent="0.25">
      <c r="E256" s="16" t="str">
        <f>IF(C256="SMS_tanulmányi",IFERROR(VLOOKUP($D256,Támogatások!$B:$D,2,FALSE),""),IF($C256="SMP_szakmai",IFERROR(VLOOKUP($D256,Támogatások!$B:$D,3,FALSE),""),IF($C256="SMPdipl_diploma utáni szakmai",IFERROR(VLOOKUP($D256,Támogatások!$B:$D,3,FALSE),""),"")))</f>
        <v/>
      </c>
      <c r="H256" s="17"/>
      <c r="N256" s="26" t="str">
        <f t="shared" si="17"/>
        <v/>
      </c>
      <c r="O256" s="25" t="str">
        <f t="shared" si="18"/>
        <v/>
      </c>
      <c r="Q256" s="22" t="str">
        <f t="shared" si="19"/>
        <v/>
      </c>
    </row>
    <row r="257" spans="5:17" ht="15.75" x14ac:dyDescent="0.25">
      <c r="E257" s="16" t="str">
        <f>IF(C257="SMS_tanulmányi",IFERROR(VLOOKUP($D257,Támogatások!$B:$D,2,FALSE),""),IF($C257="SMP_szakmai",IFERROR(VLOOKUP($D257,Támogatások!$B:$D,3,FALSE),""),IF($C257="SMPdipl_diploma utáni szakmai",IFERROR(VLOOKUP($D257,Támogatások!$B:$D,3,FALSE),""),"")))</f>
        <v/>
      </c>
      <c r="H257" s="17"/>
      <c r="N257" s="26" t="str">
        <f t="shared" si="17"/>
        <v/>
      </c>
      <c r="O257" s="25" t="str">
        <f t="shared" si="18"/>
        <v/>
      </c>
      <c r="Q257" s="22" t="str">
        <f t="shared" si="19"/>
        <v/>
      </c>
    </row>
    <row r="258" spans="5:17" ht="15.75" x14ac:dyDescent="0.25">
      <c r="E258" s="16" t="str">
        <f>IF(C258="SMS_tanulmányi",IFERROR(VLOOKUP($D258,Támogatások!$B:$D,2,FALSE),""),IF($C258="SMP_szakmai",IFERROR(VLOOKUP($D258,Támogatások!$B:$D,3,FALSE),""),IF($C258="SMPdipl_diploma utáni szakmai",IFERROR(VLOOKUP($D258,Támogatások!$B:$D,3,FALSE),""),"")))</f>
        <v/>
      </c>
      <c r="H258" s="17"/>
      <c r="N258" s="26" t="str">
        <f t="shared" si="17"/>
        <v/>
      </c>
      <c r="O258" s="25" t="str">
        <f t="shared" si="18"/>
        <v/>
      </c>
      <c r="Q258" s="22" t="str">
        <f t="shared" si="19"/>
        <v/>
      </c>
    </row>
    <row r="259" spans="5:17" ht="15.75" x14ac:dyDescent="0.25">
      <c r="E259" s="16" t="str">
        <f>IF(C259="SMS_tanulmányi",IFERROR(VLOOKUP($D259,Támogatások!$B:$D,2,FALSE),""),IF($C259="SMP_szakmai",IFERROR(VLOOKUP($D259,Támogatások!$B:$D,3,FALSE),""),IF($C259="SMPdipl_diploma utáni szakmai",IFERROR(VLOOKUP($D259,Támogatások!$B:$D,3,FALSE),""),"")))</f>
        <v/>
      </c>
      <c r="H259" s="17"/>
      <c r="N259" s="26" t="str">
        <f t="shared" si="17"/>
        <v/>
      </c>
      <c r="O259" s="25" t="str">
        <f t="shared" si="18"/>
        <v/>
      </c>
      <c r="Q259" s="22" t="str">
        <f t="shared" si="19"/>
        <v/>
      </c>
    </row>
    <row r="260" spans="5:17" ht="15.75" x14ac:dyDescent="0.25">
      <c r="E260" s="16" t="str">
        <f>IF(C260="SMS_tanulmányi",IFERROR(VLOOKUP($D260,Támogatások!$B:$D,2,FALSE),""),IF($C260="SMP_szakmai",IFERROR(VLOOKUP($D260,Támogatások!$B:$D,3,FALSE),""),IF($C260="SMPdipl_diploma utáni szakmai",IFERROR(VLOOKUP($D260,Támogatások!$B:$D,3,FALSE),""),"")))</f>
        <v/>
      </c>
      <c r="H260" s="17"/>
      <c r="N260" s="26" t="str">
        <f t="shared" si="17"/>
        <v/>
      </c>
      <c r="O260" s="25" t="str">
        <f t="shared" si="18"/>
        <v/>
      </c>
      <c r="Q260" s="22" t="str">
        <f t="shared" si="19"/>
        <v/>
      </c>
    </row>
    <row r="261" spans="5:17" ht="15.75" x14ac:dyDescent="0.25">
      <c r="E261" s="16" t="str">
        <f>IF(C261="SMS_tanulmányi",IFERROR(VLOOKUP($D261,Támogatások!$B:$D,2,FALSE),""),IF($C261="SMP_szakmai",IFERROR(VLOOKUP($D261,Támogatások!$B:$D,3,FALSE),""),IF($C261="SMPdipl_diploma utáni szakmai",IFERROR(VLOOKUP($D261,Támogatások!$B:$D,3,FALSE),""),"")))</f>
        <v/>
      </c>
      <c r="H261" s="17"/>
      <c r="N261" s="26" t="str">
        <f t="shared" si="17"/>
        <v/>
      </c>
      <c r="O261" s="25" t="str">
        <f t="shared" si="18"/>
        <v/>
      </c>
      <c r="Q261" s="22" t="str">
        <f t="shared" si="19"/>
        <v/>
      </c>
    </row>
    <row r="262" spans="5:17" ht="15.75" x14ac:dyDescent="0.25">
      <c r="E262" s="16" t="str">
        <f>IF(C262="SMS_tanulmányi",IFERROR(VLOOKUP($D262,Támogatások!$B:$D,2,FALSE),""),IF($C262="SMP_szakmai",IFERROR(VLOOKUP($D262,Támogatások!$B:$D,3,FALSE),""),IF($C262="SMPdipl_diploma utáni szakmai",IFERROR(VLOOKUP($D262,Támogatások!$B:$D,3,FALSE),""),"")))</f>
        <v/>
      </c>
      <c r="H262" s="17"/>
      <c r="N262" s="26" t="str">
        <f t="shared" si="17"/>
        <v/>
      </c>
      <c r="O262" s="25" t="str">
        <f t="shared" si="18"/>
        <v/>
      </c>
      <c r="Q262" s="22" t="str">
        <f t="shared" si="19"/>
        <v/>
      </c>
    </row>
    <row r="263" spans="5:17" ht="15.75" x14ac:dyDescent="0.25">
      <c r="E263" s="16" t="str">
        <f>IF(C263="SMS_tanulmányi",IFERROR(VLOOKUP($D263,Támogatások!$B:$D,2,FALSE),""),IF($C263="SMP_szakmai",IFERROR(VLOOKUP($D263,Támogatások!$B:$D,3,FALSE),""),IF($C263="SMPdipl_diploma utáni szakmai",IFERROR(VLOOKUP($D263,Támogatások!$B:$D,3,FALSE),""),"")))</f>
        <v/>
      </c>
      <c r="H263" s="17"/>
      <c r="N263" s="26" t="str">
        <f t="shared" si="17"/>
        <v/>
      </c>
      <c r="O263" s="25" t="str">
        <f t="shared" si="18"/>
        <v/>
      </c>
      <c r="Q263" s="22" t="str">
        <f t="shared" si="19"/>
        <v/>
      </c>
    </row>
    <row r="264" spans="5:17" ht="15.75" x14ac:dyDescent="0.25">
      <c r="E264" s="16" t="str">
        <f>IF(C264="SMS_tanulmányi",IFERROR(VLOOKUP($D264,Támogatások!$B:$D,2,FALSE),""),IF($C264="SMP_szakmai",IFERROR(VLOOKUP($D264,Támogatások!$B:$D,3,FALSE),""),IF($C264="SMPdipl_diploma utáni szakmai",IFERROR(VLOOKUP($D264,Támogatások!$B:$D,3,FALSE),""),"")))</f>
        <v/>
      </c>
      <c r="H264" s="17"/>
      <c r="N264" s="26" t="str">
        <f t="shared" si="17"/>
        <v/>
      </c>
      <c r="O264" s="25" t="str">
        <f t="shared" si="18"/>
        <v/>
      </c>
      <c r="Q264" s="22" t="str">
        <f t="shared" si="19"/>
        <v/>
      </c>
    </row>
    <row r="265" spans="5:17" ht="15.75" x14ac:dyDescent="0.25">
      <c r="E265" s="16" t="str">
        <f>IF(C265="SMS_tanulmányi",IFERROR(VLOOKUP($D265,Támogatások!$B:$D,2,FALSE),""),IF($C265="SMP_szakmai",IFERROR(VLOOKUP($D265,Támogatások!$B:$D,3,FALSE),""),IF($C265="SMPdipl_diploma utáni szakmai",IFERROR(VLOOKUP($D265,Támogatások!$B:$D,3,FALSE),""),"")))</f>
        <v/>
      </c>
      <c r="H265" s="17"/>
      <c r="N265" s="26" t="str">
        <f t="shared" si="17"/>
        <v/>
      </c>
      <c r="O265" s="25" t="str">
        <f t="shared" si="18"/>
        <v/>
      </c>
      <c r="Q265" s="22" t="str">
        <f t="shared" si="19"/>
        <v/>
      </c>
    </row>
    <row r="266" spans="5:17" ht="15.75" x14ac:dyDescent="0.25">
      <c r="E266" s="16" t="str">
        <f>IF(C266="SMS_tanulmányi",IFERROR(VLOOKUP($D266,Támogatások!$B:$D,2,FALSE),""),IF($C266="SMP_szakmai",IFERROR(VLOOKUP($D266,Támogatások!$B:$D,3,FALSE),""),IF($C266="SMPdipl_diploma utáni szakmai",IFERROR(VLOOKUP($D266,Támogatások!$B:$D,3,FALSE),""),"")))</f>
        <v/>
      </c>
      <c r="H266" s="17"/>
      <c r="N266" s="26" t="str">
        <f t="shared" si="17"/>
        <v/>
      </c>
      <c r="O266" s="25" t="str">
        <f t="shared" si="18"/>
        <v/>
      </c>
      <c r="Q266" s="22" t="str">
        <f t="shared" si="19"/>
        <v/>
      </c>
    </row>
    <row r="267" spans="5:17" ht="15.75" x14ac:dyDescent="0.25">
      <c r="E267" s="16" t="str">
        <f>IF(C267="SMS_tanulmányi",IFERROR(VLOOKUP($D267,Támogatások!$B:$D,2,FALSE),""),IF($C267="SMP_szakmai",IFERROR(VLOOKUP($D267,Támogatások!$B:$D,3,FALSE),""),IF($C267="SMPdipl_diploma utáni szakmai",IFERROR(VLOOKUP($D267,Támogatások!$B:$D,3,FALSE),""),"")))</f>
        <v/>
      </c>
      <c r="H267" s="17"/>
      <c r="N267" s="26" t="str">
        <f t="shared" si="17"/>
        <v/>
      </c>
      <c r="O267" s="25" t="str">
        <f t="shared" si="18"/>
        <v/>
      </c>
      <c r="Q267" s="22" t="str">
        <f t="shared" si="19"/>
        <v/>
      </c>
    </row>
    <row r="268" spans="5:17" ht="15.75" x14ac:dyDescent="0.25">
      <c r="E268" s="16" t="str">
        <f>IF(C268="SMS_tanulmányi",IFERROR(VLOOKUP($D268,Támogatások!$B:$D,2,FALSE),""),IF($C268="SMP_szakmai",IFERROR(VLOOKUP($D268,Támogatások!$B:$D,3,FALSE),""),IF($C268="SMPdipl_diploma utáni szakmai",IFERROR(VLOOKUP($D268,Támogatások!$B:$D,3,FALSE),""),"")))</f>
        <v/>
      </c>
      <c r="H268" s="17"/>
      <c r="N268" s="26" t="str">
        <f t="shared" si="17"/>
        <v/>
      </c>
      <c r="O268" s="25" t="str">
        <f t="shared" si="18"/>
        <v/>
      </c>
      <c r="Q268" s="22" t="str">
        <f t="shared" si="19"/>
        <v/>
      </c>
    </row>
    <row r="269" spans="5:17" ht="15.75" x14ac:dyDescent="0.25">
      <c r="E269" s="16" t="str">
        <f>IF(C269="SMS_tanulmányi",IFERROR(VLOOKUP($D269,Támogatások!$B:$D,2,FALSE),""),IF($C269="SMP_szakmai",IFERROR(VLOOKUP($D269,Támogatások!$B:$D,3,FALSE),""),IF($C269="SMPdipl_diploma utáni szakmai",IFERROR(VLOOKUP($D269,Támogatások!$B:$D,3,FALSE),""),"")))</f>
        <v/>
      </c>
      <c r="H269" s="17"/>
      <c r="N269" s="26" t="str">
        <f t="shared" si="17"/>
        <v/>
      </c>
      <c r="O269" s="25" t="str">
        <f t="shared" si="18"/>
        <v/>
      </c>
      <c r="Q269" s="22" t="str">
        <f t="shared" si="19"/>
        <v/>
      </c>
    </row>
    <row r="270" spans="5:17" ht="15.75" x14ac:dyDescent="0.25">
      <c r="E270" s="16" t="str">
        <f>IF(C270="SMS_tanulmányi",IFERROR(VLOOKUP($D270,Támogatások!$B:$D,2,FALSE),""),IF($C270="SMP_szakmai",IFERROR(VLOOKUP($D270,Támogatások!$B:$D,3,FALSE),""),IF($C270="SMPdipl_diploma utáni szakmai",IFERROR(VLOOKUP($D270,Támogatások!$B:$D,3,FALSE),""),"")))</f>
        <v/>
      </c>
      <c r="H270" s="17"/>
      <c r="N270" s="26" t="str">
        <f t="shared" si="17"/>
        <v/>
      </c>
      <c r="O270" s="25" t="str">
        <f t="shared" si="18"/>
        <v/>
      </c>
      <c r="Q270" s="22" t="str">
        <f t="shared" si="19"/>
        <v/>
      </c>
    </row>
    <row r="271" spans="5:17" ht="15.75" x14ac:dyDescent="0.25">
      <c r="E271" s="16" t="str">
        <f>IF(C271="SMS_tanulmányi",IFERROR(VLOOKUP($D271,Támogatások!$B:$D,2,FALSE),""),IF($C271="SMP_szakmai",IFERROR(VLOOKUP($D271,Támogatások!$B:$D,3,FALSE),""),IF($C271="SMPdipl_diploma utáni szakmai",IFERROR(VLOOKUP($D271,Támogatások!$B:$D,3,FALSE),""),"")))</f>
        <v/>
      </c>
      <c r="H271" s="17"/>
      <c r="N271" s="26" t="str">
        <f t="shared" si="17"/>
        <v/>
      </c>
      <c r="O271" s="25" t="str">
        <f t="shared" si="18"/>
        <v/>
      </c>
      <c r="Q271" s="22" t="str">
        <f t="shared" si="19"/>
        <v/>
      </c>
    </row>
    <row r="272" spans="5:17" ht="15.75" x14ac:dyDescent="0.25">
      <c r="E272" s="16" t="str">
        <f>IF(C272="SMS_tanulmányi",IFERROR(VLOOKUP($D272,Támogatások!$B:$D,2,FALSE),""),IF($C272="SMP_szakmai",IFERROR(VLOOKUP($D272,Támogatások!$B:$D,3,FALSE),""),IF($C272="SMPdipl_diploma utáni szakmai",IFERROR(VLOOKUP($D272,Támogatások!$B:$D,3,FALSE),""),"")))</f>
        <v/>
      </c>
      <c r="H272" s="17"/>
      <c r="N272" s="26" t="str">
        <f t="shared" si="17"/>
        <v/>
      </c>
      <c r="O272" s="25" t="str">
        <f t="shared" si="18"/>
        <v/>
      </c>
      <c r="Q272" s="22" t="str">
        <f t="shared" si="19"/>
        <v/>
      </c>
    </row>
    <row r="273" spans="5:17" ht="15.75" x14ac:dyDescent="0.25">
      <c r="E273" s="16" t="str">
        <f>IF(C273="SMS_tanulmányi",IFERROR(VLOOKUP($D273,Támogatások!$B:$D,2,FALSE),""),IF($C273="SMP_szakmai",IFERROR(VLOOKUP($D273,Támogatások!$B:$D,3,FALSE),""),IF($C273="SMPdipl_diploma utáni szakmai",IFERROR(VLOOKUP($D273,Támogatások!$B:$D,3,FALSE),""),"")))</f>
        <v/>
      </c>
      <c r="H273" s="17"/>
      <c r="N273" s="26" t="str">
        <f t="shared" si="17"/>
        <v/>
      </c>
      <c r="O273" s="25" t="str">
        <f t="shared" si="18"/>
        <v/>
      </c>
      <c r="Q273" s="22" t="str">
        <f t="shared" si="19"/>
        <v/>
      </c>
    </row>
    <row r="274" spans="5:17" ht="15.75" x14ac:dyDescent="0.25">
      <c r="E274" s="16" t="str">
        <f>IF(C274="SMS_tanulmányi",IFERROR(VLOOKUP($D274,Támogatások!$B:$D,2,FALSE),""),IF($C274="SMP_szakmai",IFERROR(VLOOKUP($D274,Támogatások!$B:$D,3,FALSE),""),IF($C274="SMPdipl_diploma utáni szakmai",IFERROR(VLOOKUP($D274,Támogatások!$B:$D,3,FALSE),""),"")))</f>
        <v/>
      </c>
      <c r="H274" s="17"/>
      <c r="N274" s="26" t="str">
        <f t="shared" si="17"/>
        <v/>
      </c>
      <c r="O274" s="25" t="str">
        <f t="shared" si="18"/>
        <v/>
      </c>
      <c r="Q274" s="22" t="str">
        <f t="shared" si="19"/>
        <v/>
      </c>
    </row>
    <row r="275" spans="5:17" ht="15.75" x14ac:dyDescent="0.25">
      <c r="E275" s="16" t="str">
        <f>IF(C275="SMS_tanulmányi",IFERROR(VLOOKUP($D275,Támogatások!$B:$D,2,FALSE),""),IF($C275="SMP_szakmai",IFERROR(VLOOKUP($D275,Támogatások!$B:$D,3,FALSE),""),IF($C275="SMPdipl_diploma utáni szakmai",IFERROR(VLOOKUP($D275,Támogatások!$B:$D,3,FALSE),""),"")))</f>
        <v/>
      </c>
      <c r="N275" s="26" t="str">
        <f t="shared" si="17"/>
        <v/>
      </c>
      <c r="O275" s="25" t="str">
        <f t="shared" si="18"/>
        <v/>
      </c>
      <c r="Q275" s="22" t="str">
        <f t="shared" si="19"/>
        <v/>
      </c>
    </row>
    <row r="276" spans="5:17" ht="15.75" x14ac:dyDescent="0.25">
      <c r="E276" s="16" t="str">
        <f>IF(C276="SMS_tanulmányi",IFERROR(VLOOKUP($D276,Támogatások!$B:$D,2,FALSE),""),IF($C276="SMP_szakmai",IFERROR(VLOOKUP($D276,Támogatások!$B:$D,3,FALSE),""),IF($C276="SMPdipl_diploma utáni szakmai",IFERROR(VLOOKUP($D276,Támogatások!$B:$D,3,FALSE),""),"")))</f>
        <v/>
      </c>
      <c r="N276" s="26" t="str">
        <f t="shared" si="17"/>
        <v/>
      </c>
      <c r="O276" s="25" t="str">
        <f t="shared" si="18"/>
        <v/>
      </c>
      <c r="Q276" s="22" t="str">
        <f t="shared" si="19"/>
        <v/>
      </c>
    </row>
    <row r="277" spans="5:17" ht="15.75" x14ac:dyDescent="0.25">
      <c r="E277" s="16" t="str">
        <f>IF(C277="SMS_tanulmányi",IFERROR(VLOOKUP($D277,Támogatások!$B:$D,2,FALSE),""),IF($C277="SMP_szakmai",IFERROR(VLOOKUP($D277,Támogatások!$B:$D,3,FALSE),""),IF($C277="SMPdipl_diploma utáni szakmai",IFERROR(VLOOKUP($D277,Támogatások!$B:$D,3,FALSE),""),"")))</f>
        <v/>
      </c>
      <c r="N277" s="26" t="str">
        <f t="shared" si="17"/>
        <v/>
      </c>
      <c r="O277" s="25" t="str">
        <f t="shared" si="18"/>
        <v/>
      </c>
      <c r="Q277" s="22" t="str">
        <f t="shared" si="19"/>
        <v/>
      </c>
    </row>
    <row r="278" spans="5:17" ht="15.75" x14ac:dyDescent="0.25">
      <c r="E278" s="16" t="str">
        <f>IF(C278="SMS_tanulmányi",IFERROR(VLOOKUP($D278,Támogatások!$B:$D,2,FALSE),""),IF($C278="SMP_szakmai",IFERROR(VLOOKUP($D278,Támogatások!$B:$D,3,FALSE),""),IF($C278="SMPdipl_diploma utáni szakmai",IFERROR(VLOOKUP($D278,Támogatások!$B:$D,3,FALSE),""),"")))</f>
        <v/>
      </c>
      <c r="N278" s="26" t="str">
        <f t="shared" si="17"/>
        <v/>
      </c>
      <c r="O278" s="25" t="str">
        <f t="shared" si="18"/>
        <v/>
      </c>
      <c r="Q278" s="22" t="str">
        <f t="shared" si="19"/>
        <v/>
      </c>
    </row>
    <row r="279" spans="5:17" ht="15.75" x14ac:dyDescent="0.25">
      <c r="E279" s="16" t="str">
        <f>IF(C279="SMS_tanulmányi",IFERROR(VLOOKUP($D279,Támogatások!$B:$D,2,FALSE),""),IF($C279="SMP_szakmai",IFERROR(VLOOKUP($D279,Támogatások!$B:$D,3,FALSE),""),IF($C279="SMPdipl_diploma utáni szakmai",IFERROR(VLOOKUP($D279,Támogatások!$B:$D,3,FALSE),""),"")))</f>
        <v/>
      </c>
      <c r="N279" s="26" t="str">
        <f t="shared" si="17"/>
        <v/>
      </c>
      <c r="O279" s="25" t="str">
        <f t="shared" si="18"/>
        <v/>
      </c>
      <c r="Q279" s="22" t="str">
        <f t="shared" si="19"/>
        <v/>
      </c>
    </row>
    <row r="280" spans="5:17" ht="15.75" x14ac:dyDescent="0.25">
      <c r="E280" s="16" t="str">
        <f>IF(C280="SMS_tanulmányi",IFERROR(VLOOKUP($D280,Támogatások!$B:$D,2,FALSE),""),IF($C280="SMP_szakmai",IFERROR(VLOOKUP($D280,Támogatások!$B:$D,3,FALSE),""),IF($C280="SMPdipl_diploma utáni szakmai",IFERROR(VLOOKUP($D280,Támogatások!$B:$D,3,FALSE),""),"")))</f>
        <v/>
      </c>
      <c r="N280" s="26" t="str">
        <f t="shared" si="17"/>
        <v/>
      </c>
      <c r="O280" s="25" t="str">
        <f t="shared" si="18"/>
        <v/>
      </c>
      <c r="Q280" s="22" t="str">
        <f t="shared" si="19"/>
        <v/>
      </c>
    </row>
    <row r="281" spans="5:17" ht="15.75" x14ac:dyDescent="0.25">
      <c r="E281" s="16" t="str">
        <f>IF(C281="SMS_tanulmányi",IFERROR(VLOOKUP($D281,Támogatások!$B:$D,2,FALSE),""),IF($C281="SMP_szakmai",IFERROR(VLOOKUP($D281,Támogatások!$B:$D,3,FALSE),""),IF($C281="SMPdipl_diploma utáni szakmai",IFERROR(VLOOKUP($D281,Támogatások!$B:$D,3,FALSE),""),"")))</f>
        <v/>
      </c>
      <c r="N281" s="26" t="str">
        <f t="shared" si="17"/>
        <v/>
      </c>
      <c r="O281" s="25" t="str">
        <f t="shared" si="18"/>
        <v/>
      </c>
      <c r="Q281" s="22" t="str">
        <f t="shared" si="19"/>
        <v/>
      </c>
    </row>
    <row r="282" spans="5:17" ht="15.75" x14ac:dyDescent="0.25">
      <c r="E282" s="16" t="str">
        <f>IF(C282="SMS_tanulmányi",IFERROR(VLOOKUP($D282,Támogatások!$B:$D,2,FALSE),""),IF($C282="SMP_szakmai",IFERROR(VLOOKUP($D282,Támogatások!$B:$D,3,FALSE),""),IF($C282="SMPdipl_diploma utáni szakmai",IFERROR(VLOOKUP($D282,Támogatások!$B:$D,3,FALSE),""),"")))</f>
        <v/>
      </c>
      <c r="N282" s="26" t="str">
        <f t="shared" si="17"/>
        <v/>
      </c>
      <c r="O282" s="25" t="str">
        <f t="shared" si="18"/>
        <v/>
      </c>
      <c r="Q282" s="22" t="str">
        <f t="shared" si="19"/>
        <v/>
      </c>
    </row>
    <row r="283" spans="5:17" ht="15.75" x14ac:dyDescent="0.25">
      <c r="E283" s="16" t="str">
        <f>IF(C283="SMS_tanulmányi",IFERROR(VLOOKUP($D283,Támogatások!$B:$D,2,FALSE),""),IF($C283="SMP_szakmai",IFERROR(VLOOKUP($D283,Támogatások!$B:$D,3,FALSE),""),IF($C283="SMPdipl_diploma utáni szakmai",IFERROR(VLOOKUP($D283,Támogatások!$B:$D,3,FALSE),""),"")))</f>
        <v/>
      </c>
      <c r="N283" s="26" t="str">
        <f t="shared" si="17"/>
        <v/>
      </c>
      <c r="O283" s="25" t="str">
        <f t="shared" si="18"/>
        <v/>
      </c>
      <c r="Q283" s="22" t="str">
        <f t="shared" si="19"/>
        <v/>
      </c>
    </row>
    <row r="284" spans="5:17" ht="15.75" x14ac:dyDescent="0.25">
      <c r="E284" s="16" t="str">
        <f>IF(C284="SMS_tanulmányi",IFERROR(VLOOKUP($D284,Támogatások!$B:$D,2,FALSE),""),IF($C284="SMP_szakmai",IFERROR(VLOOKUP($D284,Támogatások!$B:$D,3,FALSE),""),IF($C284="SMPdipl_diploma utáni szakmai",IFERROR(VLOOKUP($D284,Támogatások!$B:$D,3,FALSE),""),"")))</f>
        <v/>
      </c>
      <c r="N284" s="26" t="str">
        <f t="shared" si="17"/>
        <v/>
      </c>
      <c r="O284" s="25" t="str">
        <f t="shared" si="18"/>
        <v/>
      </c>
      <c r="Q284" s="22" t="str">
        <f t="shared" si="19"/>
        <v/>
      </c>
    </row>
    <row r="285" spans="5:17" ht="15.75" x14ac:dyDescent="0.25">
      <c r="E285" s="16" t="str">
        <f>IF(C285="SMS_tanulmányi",IFERROR(VLOOKUP($D285,Támogatások!$B:$D,2,FALSE),""),IF($C285="SMP_szakmai",IFERROR(VLOOKUP($D285,Támogatások!$B:$D,3,FALSE),""),IF($C285="SMPdipl_diploma utáni szakmai",IFERROR(VLOOKUP($D285,Támogatások!$B:$D,3,FALSE),""),"")))</f>
        <v/>
      </c>
      <c r="N285" s="26" t="str">
        <f t="shared" si="17"/>
        <v/>
      </c>
      <c r="O285" s="25" t="str">
        <f t="shared" si="18"/>
        <v/>
      </c>
      <c r="Q285" s="22" t="str">
        <f t="shared" si="19"/>
        <v/>
      </c>
    </row>
    <row r="286" spans="5:17" ht="15.75" x14ac:dyDescent="0.25">
      <c r="E286" s="16" t="str">
        <f>IF(C286="SMS_tanulmányi",IFERROR(VLOOKUP($D286,Támogatások!$B:$D,2,FALSE),""),IF($C286="SMP_szakmai",IFERROR(VLOOKUP($D286,Támogatások!$B:$D,3,FALSE),""),IF($C286="SMPdipl_diploma utáni szakmai",IFERROR(VLOOKUP($D286,Támogatások!$B:$D,3,FALSE),""),"")))</f>
        <v/>
      </c>
      <c r="N286" s="26" t="str">
        <f t="shared" si="17"/>
        <v/>
      </c>
      <c r="O286" s="25" t="str">
        <f t="shared" si="18"/>
        <v/>
      </c>
      <c r="Q286" s="22" t="str">
        <f t="shared" si="19"/>
        <v/>
      </c>
    </row>
    <row r="287" spans="5:17" ht="15.75" x14ac:dyDescent="0.25">
      <c r="E287" s="16" t="str">
        <f>IF(C287="SMS_tanulmányi",IFERROR(VLOOKUP($D287,Támogatások!$B:$D,2,FALSE),""),IF($C287="SMP_szakmai",IFERROR(VLOOKUP($D287,Támogatások!$B:$D,3,FALSE),""),IF($C287="SMPdipl_diploma utáni szakmai",IFERROR(VLOOKUP($D287,Támogatások!$B:$D,3,FALSE),""),"")))</f>
        <v/>
      </c>
      <c r="N287" s="26" t="str">
        <f t="shared" si="17"/>
        <v/>
      </c>
      <c r="O287" s="25" t="str">
        <f t="shared" si="18"/>
        <v/>
      </c>
      <c r="Q287" s="22" t="str">
        <f t="shared" si="19"/>
        <v/>
      </c>
    </row>
    <row r="288" spans="5:17" ht="15.75" x14ac:dyDescent="0.25">
      <c r="E288" s="16" t="str">
        <f>IF(C288="SMS_tanulmányi",IFERROR(VLOOKUP($D288,Támogatások!$B:$D,2,FALSE),""),IF($C288="SMP_szakmai",IFERROR(VLOOKUP($D288,Támogatások!$B:$D,3,FALSE),""),IF($C288="SMPdipl_diploma utáni szakmai",IFERROR(VLOOKUP($D288,Támogatások!$B:$D,3,FALSE),""),"")))</f>
        <v/>
      </c>
      <c r="N288" s="26" t="str">
        <f t="shared" si="17"/>
        <v/>
      </c>
      <c r="O288" s="25" t="str">
        <f t="shared" si="18"/>
        <v/>
      </c>
      <c r="Q288" s="22" t="str">
        <f t="shared" si="19"/>
        <v/>
      </c>
    </row>
    <row r="289" spans="5:17" ht="15.75" x14ac:dyDescent="0.25">
      <c r="E289" s="16" t="str">
        <f>IF(C289="SMS_tanulmányi",IFERROR(VLOOKUP($D289,Támogatások!$B:$D,2,FALSE),""),IF($C289="SMP_szakmai",IFERROR(VLOOKUP($D289,Támogatások!$B:$D,3,FALSE),""),IF($C289="SMPdipl_diploma utáni szakmai",IFERROR(VLOOKUP($D289,Támogatások!$B:$D,3,FALSE),""),"")))</f>
        <v/>
      </c>
      <c r="N289" s="26" t="str">
        <f t="shared" si="17"/>
        <v/>
      </c>
      <c r="O289" s="25" t="str">
        <f t="shared" si="18"/>
        <v/>
      </c>
      <c r="Q289" s="22" t="str">
        <f t="shared" si="19"/>
        <v/>
      </c>
    </row>
    <row r="290" spans="5:17" ht="15.75" x14ac:dyDescent="0.25">
      <c r="E290" s="16" t="str">
        <f>IF(C290="SMS_tanulmányi",IFERROR(VLOOKUP($D290,Támogatások!$B:$D,2,FALSE),""),IF($C290="SMP_szakmai",IFERROR(VLOOKUP($D290,Támogatások!$B:$D,3,FALSE),""),IF($C290="SMPdipl_diploma utáni szakmai",IFERROR(VLOOKUP($D290,Támogatások!$B:$D,3,FALSE),""),"")))</f>
        <v/>
      </c>
      <c r="N290" s="26" t="str">
        <f t="shared" si="17"/>
        <v/>
      </c>
      <c r="O290" s="25" t="str">
        <f t="shared" si="18"/>
        <v/>
      </c>
      <c r="Q290" s="22" t="str">
        <f t="shared" si="19"/>
        <v/>
      </c>
    </row>
    <row r="291" spans="5:17" ht="15.75" x14ac:dyDescent="0.25">
      <c r="E291" s="16" t="str">
        <f>IF(C291="SMS_tanulmányi",IFERROR(VLOOKUP($D291,Támogatások!$B:$D,2,FALSE),""),IF($C291="SMP_szakmai",IFERROR(VLOOKUP($D291,Támogatások!$B:$D,3,FALSE),""),IF($C291="SMPdipl_diploma utáni szakmai",IFERROR(VLOOKUP($D291,Támogatások!$B:$D,3,FALSE),""),"")))</f>
        <v/>
      </c>
      <c r="N291" s="26" t="str">
        <f t="shared" si="17"/>
        <v/>
      </c>
      <c r="O291" s="25" t="str">
        <f t="shared" si="18"/>
        <v/>
      </c>
      <c r="Q291" s="22" t="str">
        <f t="shared" si="19"/>
        <v/>
      </c>
    </row>
    <row r="292" spans="5:17" ht="15.75" x14ac:dyDescent="0.25">
      <c r="E292" s="16" t="str">
        <f>IF(C292="SMS_tanulmányi",IFERROR(VLOOKUP($D292,Támogatások!$B:$D,2,FALSE),""),IF($C292="SMP_szakmai",IFERROR(VLOOKUP($D292,Támogatások!$B:$D,3,FALSE),""),IF($C292="SMPdipl_diploma utáni szakmai",IFERROR(VLOOKUP($D292,Támogatások!$B:$D,3,FALSE),""),"")))</f>
        <v/>
      </c>
      <c r="N292" s="26" t="str">
        <f t="shared" si="17"/>
        <v/>
      </c>
      <c r="O292" s="25" t="str">
        <f t="shared" si="18"/>
        <v/>
      </c>
      <c r="Q292" s="22" t="str">
        <f t="shared" si="19"/>
        <v/>
      </c>
    </row>
    <row r="293" spans="5:17" ht="15.75" x14ac:dyDescent="0.25">
      <c r="E293" s="16" t="str">
        <f>IF(C293="SMS_tanulmányi",IFERROR(VLOOKUP($D293,Támogatások!$B:$D,2,FALSE),""),IF($C293="SMP_szakmai",IFERROR(VLOOKUP($D293,Támogatások!$B:$D,3,FALSE),""),IF($C293="SMPdipl_diploma utáni szakmai",IFERROR(VLOOKUP($D293,Támogatások!$B:$D,3,FALSE),""),"")))</f>
        <v/>
      </c>
      <c r="N293" s="26" t="str">
        <f t="shared" si="17"/>
        <v/>
      </c>
      <c r="O293" s="25" t="str">
        <f t="shared" si="18"/>
        <v/>
      </c>
      <c r="Q293" s="22" t="str">
        <f t="shared" si="19"/>
        <v/>
      </c>
    </row>
    <row r="294" spans="5:17" ht="15.75" x14ac:dyDescent="0.25">
      <c r="E294" s="16" t="str">
        <f>IF(C294="SMS_tanulmányi",IFERROR(VLOOKUP($D294,Támogatások!$B:$D,2,FALSE),""),IF($C294="SMP_szakmai",IFERROR(VLOOKUP($D294,Támogatások!$B:$D,3,FALSE),""),IF($C294="SMPdipl_diploma utáni szakmai",IFERROR(VLOOKUP($D294,Támogatások!$B:$D,3,FALSE),""),"")))</f>
        <v/>
      </c>
      <c r="N294" s="26" t="str">
        <f t="shared" si="17"/>
        <v/>
      </c>
      <c r="O294" s="25" t="str">
        <f t="shared" si="18"/>
        <v/>
      </c>
      <c r="Q294" s="22" t="str">
        <f t="shared" si="19"/>
        <v/>
      </c>
    </row>
    <row r="295" spans="5:17" ht="15.75" x14ac:dyDescent="0.25">
      <c r="E295" s="16" t="str">
        <f>IF(C295="SMS_tanulmányi",IFERROR(VLOOKUP($D295,Támogatások!$B:$D,2,FALSE),""),IF($C295="SMP_szakmai",IFERROR(VLOOKUP($D295,Támogatások!$B:$D,3,FALSE),""),IF($C295="SMPdipl_diploma utáni szakmai",IFERROR(VLOOKUP($D295,Támogatások!$B:$D,3,FALSE),""),"")))</f>
        <v/>
      </c>
      <c r="N295" s="26" t="str">
        <f t="shared" si="17"/>
        <v/>
      </c>
      <c r="O295" s="25" t="str">
        <f t="shared" si="18"/>
        <v/>
      </c>
      <c r="Q295" s="22" t="str">
        <f t="shared" si="19"/>
        <v/>
      </c>
    </row>
    <row r="296" spans="5:17" ht="15.75" x14ac:dyDescent="0.25">
      <c r="E296" s="16" t="str">
        <f>IF(C296="SMS_tanulmányi",IFERROR(VLOOKUP($D296,Támogatások!$B:$D,2,FALSE),""),IF($C296="SMP_szakmai",IFERROR(VLOOKUP($D296,Támogatások!$B:$D,3,FALSE),""),IF($C296="SMPdipl_diploma utáni szakmai",IFERROR(VLOOKUP($D296,Támogatások!$B:$D,3,FALSE),""),"")))</f>
        <v/>
      </c>
      <c r="N296" s="26" t="str">
        <f t="shared" si="17"/>
        <v/>
      </c>
      <c r="O296" s="25" t="str">
        <f t="shared" si="18"/>
        <v/>
      </c>
      <c r="Q296" s="22" t="str">
        <f t="shared" si="19"/>
        <v/>
      </c>
    </row>
    <row r="297" spans="5:17" ht="15.75" x14ac:dyDescent="0.25">
      <c r="E297" s="16" t="str">
        <f>IF(C297="SMS_tanulmányi",IFERROR(VLOOKUP($D297,Támogatások!$B:$D,2,FALSE),""),IF($C297="SMP_szakmai",IFERROR(VLOOKUP($D297,Támogatások!$B:$D,3,FALSE),""),IF($C297="SMPdipl_diploma utáni szakmai",IFERROR(VLOOKUP($D297,Támogatások!$B:$D,3,FALSE),""),"")))</f>
        <v/>
      </c>
      <c r="N297" s="26" t="str">
        <f t="shared" si="17"/>
        <v/>
      </c>
      <c r="O297" s="25" t="str">
        <f t="shared" si="18"/>
        <v/>
      </c>
      <c r="Q297" s="22" t="str">
        <f t="shared" si="19"/>
        <v/>
      </c>
    </row>
    <row r="298" spans="5:17" ht="15.75" x14ac:dyDescent="0.25">
      <c r="E298" s="16" t="str">
        <f>IF(C298="SMS_tanulmányi",IFERROR(VLOOKUP($D298,Támogatások!$B:$D,2,FALSE),""),IF($C298="SMP_szakmai",IFERROR(VLOOKUP($D298,Támogatások!$B:$D,3,FALSE),""),IF($C298="SMPdipl_diploma utáni szakmai",IFERROR(VLOOKUP($D298,Támogatások!$B:$D,3,FALSE),""),"")))</f>
        <v/>
      </c>
      <c r="N298" s="26" t="str">
        <f t="shared" si="17"/>
        <v/>
      </c>
      <c r="O298" s="25" t="str">
        <f t="shared" si="18"/>
        <v/>
      </c>
      <c r="Q298" s="22" t="str">
        <f t="shared" si="19"/>
        <v/>
      </c>
    </row>
    <row r="299" spans="5:17" ht="15.75" x14ac:dyDescent="0.25">
      <c r="E299" s="16" t="str">
        <f>IF(C299="SMS_tanulmányi",IFERROR(VLOOKUP($D299,Támogatások!$B:$D,2,FALSE),""),IF($C299="SMP_szakmai",IFERROR(VLOOKUP($D299,Támogatások!$B:$D,3,FALSE),""),IF($C299="SMPdipl_diploma utáni szakmai",IFERROR(VLOOKUP($D299,Támogatások!$B:$D,3,FALSE),""),"")))</f>
        <v/>
      </c>
      <c r="N299" s="26" t="str">
        <f t="shared" si="17"/>
        <v/>
      </c>
      <c r="O299" s="25" t="str">
        <f t="shared" si="18"/>
        <v/>
      </c>
      <c r="Q299" s="22" t="str">
        <f t="shared" si="19"/>
        <v/>
      </c>
    </row>
    <row r="300" spans="5:17" ht="15.75" x14ac:dyDescent="0.25">
      <c r="E300" s="16" t="str">
        <f>IF(C300="SMS_tanulmányi",IFERROR(VLOOKUP($D300,Támogatások!$B:$D,2,FALSE),""),IF($C300="SMP_szakmai",IFERROR(VLOOKUP($D300,Támogatások!$B:$D,3,FALSE),""),IF($C300="SMPdipl_diploma utáni szakmai",IFERROR(VLOOKUP($D300,Támogatások!$B:$D,3,FALSE),""),"")))</f>
        <v/>
      </c>
      <c r="N300" s="26" t="str">
        <f t="shared" si="17"/>
        <v/>
      </c>
      <c r="O300" s="25" t="str">
        <f t="shared" si="18"/>
        <v/>
      </c>
      <c r="Q300" s="22" t="str">
        <f t="shared" si="19"/>
        <v/>
      </c>
    </row>
    <row r="301" spans="5:17" ht="15.75" x14ac:dyDescent="0.25">
      <c r="E301" s="16" t="str">
        <f>IF(C301="SMS_tanulmányi",IFERROR(VLOOKUP($D301,Támogatások!$B:$D,2,FALSE),""),IF($C301="SMP_szakmai",IFERROR(VLOOKUP($D301,Támogatások!$B:$D,3,FALSE),""),IF($C301="SMPdipl_diploma utáni szakmai",IFERROR(VLOOKUP($D301,Támogatások!$B:$D,3,FALSE),""),"")))</f>
        <v/>
      </c>
      <c r="N301" s="26" t="str">
        <f t="shared" si="17"/>
        <v/>
      </c>
      <c r="O301" s="25" t="str">
        <f t="shared" si="18"/>
        <v/>
      </c>
      <c r="Q301" s="22" t="str">
        <f t="shared" si="19"/>
        <v/>
      </c>
    </row>
    <row r="302" spans="5:17" ht="15.75" x14ac:dyDescent="0.25">
      <c r="E302" s="16" t="str">
        <f>IF(C302="SMS_tanulmányi",IFERROR(VLOOKUP($D302,Támogatások!$B:$D,2,FALSE),""),IF($C302="SMP_szakmai",IFERROR(VLOOKUP($D302,Támogatások!$B:$D,3,FALSE),""),IF($C302="SMPdipl_diploma utáni szakmai",IFERROR(VLOOKUP($D302,Támogatások!$B:$D,3,FALSE),""),"")))</f>
        <v/>
      </c>
      <c r="N302" s="26" t="str">
        <f t="shared" si="17"/>
        <v/>
      </c>
      <c r="O302" s="25" t="str">
        <f t="shared" si="18"/>
        <v/>
      </c>
      <c r="Q302" s="22" t="str">
        <f t="shared" si="19"/>
        <v/>
      </c>
    </row>
    <row r="303" spans="5:17" ht="15.75" x14ac:dyDescent="0.25">
      <c r="E303" s="16" t="str">
        <f>IF(C303="SMS_tanulmányi",IFERROR(VLOOKUP($D303,Támogatások!$B:$D,2,FALSE),""),IF($C303="SMP_szakmai",IFERROR(VLOOKUP($D303,Támogatások!$B:$D,3,FALSE),""),IF($C303="SMPdipl_diploma utáni szakmai",IFERROR(VLOOKUP($D303,Támogatások!$B:$D,3,FALSE),""),"")))</f>
        <v/>
      </c>
      <c r="N303" s="26" t="str">
        <f t="shared" si="17"/>
        <v/>
      </c>
      <c r="O303" s="25" t="str">
        <f t="shared" si="18"/>
        <v/>
      </c>
      <c r="Q303" s="22" t="str">
        <f t="shared" si="19"/>
        <v/>
      </c>
    </row>
    <row r="304" spans="5:17" ht="15.75" x14ac:dyDescent="0.25">
      <c r="E304" s="16" t="str">
        <f>IF(C304="SMS_tanulmányi",IFERROR(VLOOKUP($D304,Támogatások!$B:$D,2,FALSE),""),IF($C304="SMP_szakmai",IFERROR(VLOOKUP($D304,Támogatások!$B:$D,3,FALSE),""),IF($C304="SMPdipl_diploma utáni szakmai",IFERROR(VLOOKUP($D304,Támogatások!$B:$D,3,FALSE),""),"")))</f>
        <v/>
      </c>
      <c r="N304" s="26" t="str">
        <f t="shared" si="17"/>
        <v/>
      </c>
      <c r="O304" s="25" t="str">
        <f t="shared" si="18"/>
        <v/>
      </c>
      <c r="Q304" s="22" t="str">
        <f t="shared" si="19"/>
        <v/>
      </c>
    </row>
    <row r="305" spans="5:17" ht="15.75" x14ac:dyDescent="0.25">
      <c r="E305" s="16" t="str">
        <f>IF(C305="SMS_tanulmányi",IFERROR(VLOOKUP($D305,Támogatások!$B:$D,2,FALSE),""),IF($C305="SMP_szakmai",IFERROR(VLOOKUP($D305,Támogatások!$B:$D,3,FALSE),""),IF($C305="SMPdipl_diploma utáni szakmai",IFERROR(VLOOKUP($D305,Támogatások!$B:$D,3,FALSE),""),"")))</f>
        <v/>
      </c>
      <c r="N305" s="26" t="str">
        <f t="shared" si="17"/>
        <v/>
      </c>
      <c r="O305" s="25" t="str">
        <f t="shared" si="18"/>
        <v/>
      </c>
      <c r="Q305" s="22" t="str">
        <f t="shared" si="19"/>
        <v/>
      </c>
    </row>
    <row r="306" spans="5:17" ht="15.75" x14ac:dyDescent="0.25">
      <c r="E306" s="16" t="str">
        <f>IF(C306="SMS_tanulmányi",IFERROR(VLOOKUP($D306,Támogatások!$B:$D,2,FALSE),""),IF($C306="SMP_szakmai",IFERROR(VLOOKUP($D306,Támogatások!$B:$D,3,FALSE),""),IF($C306="SMPdipl_diploma utáni szakmai",IFERROR(VLOOKUP($D306,Támogatások!$B:$D,3,FALSE),""),"")))</f>
        <v/>
      </c>
      <c r="N306" s="26" t="str">
        <f t="shared" si="17"/>
        <v/>
      </c>
      <c r="O306" s="25" t="str">
        <f t="shared" si="18"/>
        <v/>
      </c>
      <c r="Q306" s="22" t="str">
        <f t="shared" si="19"/>
        <v/>
      </c>
    </row>
    <row r="307" spans="5:17" ht="15.75" x14ac:dyDescent="0.25">
      <c r="E307" s="16" t="str">
        <f>IF(C307="SMS_tanulmányi",IFERROR(VLOOKUP($D307,Támogatások!$B:$D,2,FALSE),""),IF($C307="SMP_szakmai",IFERROR(VLOOKUP($D307,Támogatások!$B:$D,3,FALSE),""),IF($C307="SMPdipl_diploma utáni szakmai",IFERROR(VLOOKUP($D307,Támogatások!$B:$D,3,FALSE),""),"")))</f>
        <v/>
      </c>
      <c r="N307" s="26" t="str">
        <f t="shared" si="17"/>
        <v/>
      </c>
      <c r="O307" s="25" t="str">
        <f t="shared" si="18"/>
        <v/>
      </c>
      <c r="Q307" s="22" t="str">
        <f t="shared" si="19"/>
        <v/>
      </c>
    </row>
    <row r="308" spans="5:17" ht="15.75" x14ac:dyDescent="0.25">
      <c r="E308" s="16" t="str">
        <f>IF(C308="SMS_tanulmányi",IFERROR(VLOOKUP($D308,Támogatások!$B:$D,2,FALSE),""),IF($C308="SMP_szakmai",IFERROR(VLOOKUP($D308,Támogatások!$B:$D,3,FALSE),""),IF($C308="SMPdipl_diploma utáni szakmai",IFERROR(VLOOKUP($D308,Támogatások!$B:$D,3,FALSE),""),"")))</f>
        <v/>
      </c>
      <c r="N308" s="26" t="str">
        <f t="shared" si="17"/>
        <v/>
      </c>
      <c r="O308" s="25" t="str">
        <f t="shared" si="18"/>
        <v/>
      </c>
      <c r="Q308" s="22" t="str">
        <f t="shared" si="19"/>
        <v/>
      </c>
    </row>
    <row r="309" spans="5:17" ht="15.75" x14ac:dyDescent="0.25">
      <c r="E309" s="16" t="str">
        <f>IF(C309="SMS_tanulmányi",IFERROR(VLOOKUP($D309,Támogatások!$B:$D,2,FALSE),""),IF($C309="SMP_szakmai",IFERROR(VLOOKUP($D309,Támogatások!$B:$D,3,FALSE),""),IF($C309="SMPdipl_diploma utáni szakmai",IFERROR(VLOOKUP($D309,Támogatások!$B:$D,3,FALSE),""),"")))</f>
        <v/>
      </c>
      <c r="N309" s="26" t="str">
        <f t="shared" si="17"/>
        <v/>
      </c>
      <c r="O309" s="25" t="str">
        <f t="shared" si="18"/>
        <v/>
      </c>
      <c r="Q309" s="22" t="str">
        <f t="shared" si="19"/>
        <v/>
      </c>
    </row>
    <row r="310" spans="5:17" ht="15.75" x14ac:dyDescent="0.25">
      <c r="E310" s="16" t="str">
        <f>IF(C310="SMS_tanulmányi",IFERROR(VLOOKUP($D310,Támogatások!$B:$D,2,FALSE),""),IF($C310="SMP_szakmai",IFERROR(VLOOKUP($D310,Támogatások!$B:$D,3,FALSE),""),IF($C310="SMPdipl_diploma utáni szakmai",IFERROR(VLOOKUP($D310,Támogatások!$B:$D,3,FALSE),""),"")))</f>
        <v/>
      </c>
      <c r="N310" s="26" t="str">
        <f t="shared" si="17"/>
        <v/>
      </c>
      <c r="O310" s="25" t="str">
        <f t="shared" si="18"/>
        <v/>
      </c>
      <c r="Q310" s="22" t="str">
        <f t="shared" si="19"/>
        <v/>
      </c>
    </row>
    <row r="311" spans="5:17" ht="15.75" x14ac:dyDescent="0.25">
      <c r="E311" s="16" t="str">
        <f>IF(C311="SMS_tanulmányi",IFERROR(VLOOKUP($D311,Támogatások!$B:$D,2,FALSE),""),IF($C311="SMP_szakmai",IFERROR(VLOOKUP($D311,Támogatások!$B:$D,3,FALSE),""),IF($C311="SMPdipl_diploma utáni szakmai",IFERROR(VLOOKUP($D311,Támogatások!$B:$D,3,FALSE),""),"")))</f>
        <v/>
      </c>
      <c r="N311" s="26" t="str">
        <f t="shared" si="17"/>
        <v/>
      </c>
      <c r="O311" s="25" t="str">
        <f t="shared" si="18"/>
        <v/>
      </c>
      <c r="Q311" s="22" t="str">
        <f t="shared" si="19"/>
        <v/>
      </c>
    </row>
    <row r="312" spans="5:17" ht="15.75" x14ac:dyDescent="0.25">
      <c r="E312" s="16" t="str">
        <f>IF(C312="SMS_tanulmányi",IFERROR(VLOOKUP($D312,Támogatások!$B:$D,2,FALSE),""),IF($C312="SMP_szakmai",IFERROR(VLOOKUP($D312,Támogatások!$B:$D,3,FALSE),""),IF($C312="SMPdipl_diploma utáni szakmai",IFERROR(VLOOKUP($D312,Támogatások!$B:$D,3,FALSE),""),"")))</f>
        <v/>
      </c>
      <c r="N312" s="26" t="str">
        <f t="shared" si="17"/>
        <v/>
      </c>
      <c r="O312" s="25" t="str">
        <f t="shared" si="18"/>
        <v/>
      </c>
      <c r="Q312" s="22" t="str">
        <f t="shared" si="19"/>
        <v/>
      </c>
    </row>
    <row r="313" spans="5:17" ht="15.75" x14ac:dyDescent="0.25">
      <c r="E313" s="16" t="str">
        <f>IF(C313="SMS_tanulmányi",IFERROR(VLOOKUP($D313,Támogatások!$B:$D,2,FALSE),""),IF($C313="SMP_szakmai",IFERROR(VLOOKUP($D313,Támogatások!$B:$D,3,FALSE),""),IF($C313="SMPdipl_diploma utáni szakmai",IFERROR(VLOOKUP($D313,Támogatások!$B:$D,3,FALSE),""),"")))</f>
        <v/>
      </c>
      <c r="N313" s="26" t="str">
        <f t="shared" si="17"/>
        <v/>
      </c>
      <c r="O313" s="25" t="str">
        <f t="shared" si="18"/>
        <v/>
      </c>
      <c r="Q313" s="22" t="str">
        <f t="shared" si="19"/>
        <v/>
      </c>
    </row>
    <row r="314" spans="5:17" ht="15.75" x14ac:dyDescent="0.25">
      <c r="E314" s="16" t="str">
        <f>IF(C314="SMS_tanulmányi",IFERROR(VLOOKUP($D314,Támogatások!$B:$D,2,FALSE),""),IF($C314="SMP_szakmai",IFERROR(VLOOKUP($D314,Támogatások!$B:$D,3,FALSE),""),IF($C314="SMPdipl_diploma utáni szakmai",IFERROR(VLOOKUP($D314,Támogatások!$B:$D,3,FALSE),""),"")))</f>
        <v/>
      </c>
      <c r="N314" s="26" t="str">
        <f t="shared" si="17"/>
        <v/>
      </c>
      <c r="O314" s="25" t="str">
        <f t="shared" si="18"/>
        <v/>
      </c>
      <c r="Q314" s="22" t="str">
        <f t="shared" si="19"/>
        <v/>
      </c>
    </row>
    <row r="315" spans="5:17" ht="15.75" x14ac:dyDescent="0.25">
      <c r="E315" s="16" t="str">
        <f>IF(C315="SMS_tanulmányi",IFERROR(VLOOKUP($D315,Támogatások!$B:$D,2,FALSE),""),IF($C315="SMP_szakmai",IFERROR(VLOOKUP($D315,Támogatások!$B:$D,3,FALSE),""),IF($C315="SMPdipl_diploma utáni szakmai",IFERROR(VLOOKUP($D315,Támogatások!$B:$D,3,FALSE),""),"")))</f>
        <v/>
      </c>
      <c r="N315" s="26" t="str">
        <f t="shared" si="17"/>
        <v/>
      </c>
      <c r="O315" s="25" t="str">
        <f t="shared" si="18"/>
        <v/>
      </c>
      <c r="Q315" s="22" t="str">
        <f t="shared" si="19"/>
        <v/>
      </c>
    </row>
    <row r="316" spans="5:17" ht="15.75" x14ac:dyDescent="0.25">
      <c r="E316" s="16" t="str">
        <f>IF(C316="SMS_tanulmányi",IFERROR(VLOOKUP($D316,Támogatások!$B:$D,2,FALSE),""),IF($C316="SMP_szakmai",IFERROR(VLOOKUP($D316,Támogatások!$B:$D,3,FALSE),""),IF($C316="SMPdipl_diploma utáni szakmai",IFERROR(VLOOKUP($D316,Támogatások!$B:$D,3,FALSE),""),"")))</f>
        <v/>
      </c>
      <c r="N316" s="26" t="str">
        <f t="shared" si="17"/>
        <v/>
      </c>
      <c r="O316" s="25" t="str">
        <f t="shared" si="18"/>
        <v/>
      </c>
      <c r="Q316" s="22" t="str">
        <f t="shared" si="19"/>
        <v/>
      </c>
    </row>
    <row r="317" spans="5:17" ht="15.75" x14ac:dyDescent="0.25">
      <c r="E317" s="16" t="str">
        <f>IF(C317="SMS_tanulmányi",IFERROR(VLOOKUP($D317,Támogatások!$B:$D,2,FALSE),""),IF($C317="SMP_szakmai",IFERROR(VLOOKUP($D317,Támogatások!$B:$D,3,FALSE),""),IF($C317="SMPdipl_diploma utáni szakmai",IFERROR(VLOOKUP($D317,Támogatások!$B:$D,3,FALSE),""),"")))</f>
        <v/>
      </c>
      <c r="N317" s="26" t="str">
        <f t="shared" ref="N317:N380" si="20">IFERROR((IF(LEFT($F317,2)="SM",
ROUND($O317*$H317+$P317/30*$H317,0)+$S317,
IF(LEFT($F317,2)="ST",$I317*$Q317+$J317*$R317+$S317+$V317,""))),"")</f>
        <v/>
      </c>
      <c r="O317" s="25" t="str">
        <f t="shared" ref="O317:O380" si="21">IFERROR((IF(LEFT($F317,2)="SM",
ROUND($O317*($H317+IF(($F317="SMS")*($T317="IGEN"),1,0)*100)+$P317*($H317+IF(($F317="SMS")*($T317="IGEN"),1,0)*100)/30,0)+$S317,
IF(LEFT($F317,2)="ST",$I317*$Q317+$J317*$R317+$S317+$V317,""))),"")</f>
        <v/>
      </c>
      <c r="Q317" s="22" t="str">
        <f t="shared" ref="Q317:Q380" si="22">IFERROR((IF(LEFT($F317,2)="SM",
ROUND($O317*($H317+IF(($F317="SMS")*($T317="IGEN"),1,0)*100)+$P317*($H317+IF(($F317="SMS")*($T317="IGEN"),1,0)*100)/30,0)+$S317,
IF(LEFT($F317,2)="ST",$I317*$Q317+$J317*$R317+$S317+$V317,""))),"")</f>
        <v/>
      </c>
    </row>
    <row r="318" spans="5:17" ht="15.75" x14ac:dyDescent="0.25">
      <c r="E318" s="16" t="str">
        <f>IF(C318="SMS_tanulmányi",IFERROR(VLOOKUP($D318,Támogatások!$B:$D,2,FALSE),""),IF($C318="SMP_szakmai",IFERROR(VLOOKUP($D318,Támogatások!$B:$D,3,FALSE),""),IF($C318="SMPdipl_diploma utáni szakmai",IFERROR(VLOOKUP($D318,Támogatások!$B:$D,3,FALSE),""),"")))</f>
        <v/>
      </c>
      <c r="N318" s="26" t="str">
        <f t="shared" si="20"/>
        <v/>
      </c>
      <c r="O318" s="25" t="str">
        <f t="shared" si="21"/>
        <v/>
      </c>
      <c r="Q318" s="22" t="str">
        <f t="shared" si="22"/>
        <v/>
      </c>
    </row>
    <row r="319" spans="5:17" ht="15.75" x14ac:dyDescent="0.25">
      <c r="E319" s="16" t="str">
        <f>IF(C319="SMS_tanulmányi",IFERROR(VLOOKUP($D319,Támogatások!$B:$D,2,FALSE),""),IF($C319="SMP_szakmai",IFERROR(VLOOKUP($D319,Támogatások!$B:$D,3,FALSE),""),IF($C319="SMPdipl_diploma utáni szakmai",IFERROR(VLOOKUP($D319,Támogatások!$B:$D,3,FALSE),""),"")))</f>
        <v/>
      </c>
      <c r="N319" s="26" t="str">
        <f t="shared" si="20"/>
        <v/>
      </c>
      <c r="O319" s="25" t="str">
        <f t="shared" si="21"/>
        <v/>
      </c>
      <c r="Q319" s="22" t="str">
        <f t="shared" si="22"/>
        <v/>
      </c>
    </row>
    <row r="320" spans="5:17" ht="15.75" x14ac:dyDescent="0.25">
      <c r="E320" s="16" t="str">
        <f>IF(C320="SMS_tanulmányi",IFERROR(VLOOKUP($D320,Támogatások!$B:$D,2,FALSE),""),IF($C320="SMP_szakmai",IFERROR(VLOOKUP($D320,Támogatások!$B:$D,3,FALSE),""),IF($C320="SMPdipl_diploma utáni szakmai",IFERROR(VLOOKUP($D320,Támogatások!$B:$D,3,FALSE),""),"")))</f>
        <v/>
      </c>
      <c r="N320" s="26" t="str">
        <f t="shared" si="20"/>
        <v/>
      </c>
      <c r="O320" s="25" t="str">
        <f t="shared" si="21"/>
        <v/>
      </c>
      <c r="Q320" s="22" t="str">
        <f t="shared" si="22"/>
        <v/>
      </c>
    </row>
    <row r="321" spans="5:17" ht="15.75" x14ac:dyDescent="0.25">
      <c r="E321" s="16" t="str">
        <f>IF(C321="SMS_tanulmányi",IFERROR(VLOOKUP($D321,Támogatások!$B:$D,2,FALSE),""),IF($C321="SMP_szakmai",IFERROR(VLOOKUP($D321,Támogatások!$B:$D,3,FALSE),""),IF($C321="SMPdipl_diploma utáni szakmai",IFERROR(VLOOKUP($D321,Támogatások!$B:$D,3,FALSE),""),"")))</f>
        <v/>
      </c>
      <c r="N321" s="26" t="str">
        <f t="shared" si="20"/>
        <v/>
      </c>
      <c r="O321" s="25" t="str">
        <f t="shared" si="21"/>
        <v/>
      </c>
      <c r="Q321" s="22" t="str">
        <f t="shared" si="22"/>
        <v/>
      </c>
    </row>
    <row r="322" spans="5:17" ht="15.75" x14ac:dyDescent="0.25">
      <c r="E322" s="16" t="str">
        <f>IF(C322="SMS_tanulmányi",IFERROR(VLOOKUP($D322,Támogatások!$B:$D,2,FALSE),""),IF($C322="SMP_szakmai",IFERROR(VLOOKUP($D322,Támogatások!$B:$D,3,FALSE),""),IF($C322="SMPdipl_diploma utáni szakmai",IFERROR(VLOOKUP($D322,Támogatások!$B:$D,3,FALSE),""),"")))</f>
        <v/>
      </c>
      <c r="N322" s="26" t="str">
        <f t="shared" si="20"/>
        <v/>
      </c>
      <c r="O322" s="25" t="str">
        <f t="shared" si="21"/>
        <v/>
      </c>
      <c r="Q322" s="22" t="str">
        <f t="shared" si="22"/>
        <v/>
      </c>
    </row>
    <row r="323" spans="5:17" ht="15.75" x14ac:dyDescent="0.25">
      <c r="E323" s="16" t="str">
        <f>IF(C323="SMS_tanulmányi",IFERROR(VLOOKUP($D323,Támogatások!$B:$D,2,FALSE),""),IF($C323="SMP_szakmai",IFERROR(VLOOKUP($D323,Támogatások!$B:$D,3,FALSE),""),IF($C323="SMPdipl_diploma utáni szakmai",IFERROR(VLOOKUP($D323,Támogatások!$B:$D,3,FALSE),""),"")))</f>
        <v/>
      </c>
      <c r="N323" s="26" t="str">
        <f t="shared" si="20"/>
        <v/>
      </c>
      <c r="O323" s="25" t="str">
        <f t="shared" si="21"/>
        <v/>
      </c>
      <c r="Q323" s="22" t="str">
        <f t="shared" si="22"/>
        <v/>
      </c>
    </row>
    <row r="324" spans="5:17" ht="15.75" x14ac:dyDescent="0.25">
      <c r="E324" s="16" t="str">
        <f>IF(C324="SMS_tanulmányi",IFERROR(VLOOKUP($D324,Támogatások!$B:$D,2,FALSE),""),IF($C324="SMP_szakmai",IFERROR(VLOOKUP($D324,Támogatások!$B:$D,3,FALSE),""),IF($C324="SMPdipl_diploma utáni szakmai",IFERROR(VLOOKUP($D324,Támogatások!$B:$D,3,FALSE),""),"")))</f>
        <v/>
      </c>
      <c r="N324" s="26" t="str">
        <f t="shared" si="20"/>
        <v/>
      </c>
      <c r="O324" s="25" t="str">
        <f t="shared" si="21"/>
        <v/>
      </c>
      <c r="Q324" s="22" t="str">
        <f t="shared" si="22"/>
        <v/>
      </c>
    </row>
    <row r="325" spans="5:17" ht="15.75" x14ac:dyDescent="0.25">
      <c r="E325" s="16" t="str">
        <f>IF(C325="SMS_tanulmányi",IFERROR(VLOOKUP($D325,Támogatások!$B:$D,2,FALSE),""),IF($C325="SMP_szakmai",IFERROR(VLOOKUP($D325,Támogatások!$B:$D,3,FALSE),""),IF($C325="SMPdipl_diploma utáni szakmai",IFERROR(VLOOKUP($D325,Támogatások!$B:$D,3,FALSE),""),"")))</f>
        <v/>
      </c>
      <c r="N325" s="26" t="str">
        <f t="shared" si="20"/>
        <v/>
      </c>
      <c r="O325" s="25" t="str">
        <f t="shared" si="21"/>
        <v/>
      </c>
      <c r="Q325" s="22" t="str">
        <f t="shared" si="22"/>
        <v/>
      </c>
    </row>
    <row r="326" spans="5:17" ht="15.75" x14ac:dyDescent="0.25">
      <c r="E326" s="16" t="str">
        <f>IF(C326="SMS_tanulmányi",IFERROR(VLOOKUP($D326,Támogatások!$B:$D,2,FALSE),""),IF($C326="SMP_szakmai",IFERROR(VLOOKUP($D326,Támogatások!$B:$D,3,FALSE),""),IF($C326="SMPdipl_diploma utáni szakmai",IFERROR(VLOOKUP($D326,Támogatások!$B:$D,3,FALSE),""),"")))</f>
        <v/>
      </c>
      <c r="N326" s="26" t="str">
        <f t="shared" si="20"/>
        <v/>
      </c>
      <c r="O326" s="25" t="str">
        <f t="shared" si="21"/>
        <v/>
      </c>
      <c r="Q326" s="22" t="str">
        <f t="shared" si="22"/>
        <v/>
      </c>
    </row>
    <row r="327" spans="5:17" ht="15.75" x14ac:dyDescent="0.25">
      <c r="E327" s="16" t="str">
        <f>IF(C327="SMS_tanulmányi",IFERROR(VLOOKUP($D327,Támogatások!$B:$D,2,FALSE),""),IF($C327="SMP_szakmai",IFERROR(VLOOKUP($D327,Támogatások!$B:$D,3,FALSE),""),IF($C327="SMPdipl_diploma utáni szakmai",IFERROR(VLOOKUP($D327,Támogatások!$B:$D,3,FALSE),""),"")))</f>
        <v/>
      </c>
      <c r="N327" s="26" t="str">
        <f t="shared" si="20"/>
        <v/>
      </c>
      <c r="O327" s="25" t="str">
        <f t="shared" si="21"/>
        <v/>
      </c>
      <c r="Q327" s="22" t="str">
        <f t="shared" si="22"/>
        <v/>
      </c>
    </row>
    <row r="328" spans="5:17" ht="15.75" x14ac:dyDescent="0.25">
      <c r="E328" s="16" t="str">
        <f>IF(C328="SMS_tanulmányi",IFERROR(VLOOKUP($D328,Támogatások!$B:$D,2,FALSE),""),IF($C328="SMP_szakmai",IFERROR(VLOOKUP($D328,Támogatások!$B:$D,3,FALSE),""),IF($C328="SMPdipl_diploma utáni szakmai",IFERROR(VLOOKUP($D328,Támogatások!$B:$D,3,FALSE),""),"")))</f>
        <v/>
      </c>
      <c r="N328" s="26" t="str">
        <f t="shared" si="20"/>
        <v/>
      </c>
      <c r="O328" s="25" t="str">
        <f t="shared" si="21"/>
        <v/>
      </c>
      <c r="Q328" s="22" t="str">
        <f t="shared" si="22"/>
        <v/>
      </c>
    </row>
    <row r="329" spans="5:17" ht="15.75" x14ac:dyDescent="0.25">
      <c r="E329" s="16" t="str">
        <f>IF(C329="SMS_tanulmányi",IFERROR(VLOOKUP($D329,Támogatások!$B:$D,2,FALSE),""),IF($C329="SMP_szakmai",IFERROR(VLOOKUP($D329,Támogatások!$B:$D,3,FALSE),""),IF($C329="SMPdipl_diploma utáni szakmai",IFERROR(VLOOKUP($D329,Támogatások!$B:$D,3,FALSE),""),"")))</f>
        <v/>
      </c>
      <c r="N329" s="26" t="str">
        <f t="shared" si="20"/>
        <v/>
      </c>
      <c r="O329" s="25" t="str">
        <f t="shared" si="21"/>
        <v/>
      </c>
      <c r="Q329" s="22" t="str">
        <f t="shared" si="22"/>
        <v/>
      </c>
    </row>
    <row r="330" spans="5:17" ht="15.75" x14ac:dyDescent="0.25">
      <c r="E330" s="16" t="str">
        <f>IF(C330="SMS_tanulmányi",IFERROR(VLOOKUP($D330,Támogatások!$B:$D,2,FALSE),""),IF($C330="SMP_szakmai",IFERROR(VLOOKUP($D330,Támogatások!$B:$D,3,FALSE),""),IF($C330="SMPdipl_diploma utáni szakmai",IFERROR(VLOOKUP($D330,Támogatások!$B:$D,3,FALSE),""),"")))</f>
        <v/>
      </c>
      <c r="N330" s="26" t="str">
        <f t="shared" si="20"/>
        <v/>
      </c>
      <c r="O330" s="25" t="str">
        <f t="shared" si="21"/>
        <v/>
      </c>
      <c r="Q330" s="22" t="str">
        <f t="shared" si="22"/>
        <v/>
      </c>
    </row>
    <row r="331" spans="5:17" ht="15.75" x14ac:dyDescent="0.25">
      <c r="E331" s="16" t="str">
        <f>IF(C331="SMS_tanulmányi",IFERROR(VLOOKUP($D331,Támogatások!$B:$D,2,FALSE),""),IF($C331="SMP_szakmai",IFERROR(VLOOKUP($D331,Támogatások!$B:$D,3,FALSE),""),IF($C331="SMPdipl_diploma utáni szakmai",IFERROR(VLOOKUP($D331,Támogatások!$B:$D,3,FALSE),""),"")))</f>
        <v/>
      </c>
      <c r="N331" s="26" t="str">
        <f t="shared" si="20"/>
        <v/>
      </c>
      <c r="O331" s="25" t="str">
        <f t="shared" si="21"/>
        <v/>
      </c>
      <c r="Q331" s="22" t="str">
        <f t="shared" si="22"/>
        <v/>
      </c>
    </row>
    <row r="332" spans="5:17" ht="15.75" x14ac:dyDescent="0.25">
      <c r="E332" s="16" t="str">
        <f>IF(C332="SMS_tanulmányi",IFERROR(VLOOKUP($D332,Támogatások!$B:$D,2,FALSE),""),IF($C332="SMP_szakmai",IFERROR(VLOOKUP($D332,Támogatások!$B:$D,3,FALSE),""),IF($C332="SMPdipl_diploma utáni szakmai",IFERROR(VLOOKUP($D332,Támogatások!$B:$D,3,FALSE),""),"")))</f>
        <v/>
      </c>
      <c r="N332" s="26" t="str">
        <f t="shared" si="20"/>
        <v/>
      </c>
      <c r="O332" s="25" t="str">
        <f t="shared" si="21"/>
        <v/>
      </c>
      <c r="Q332" s="22" t="str">
        <f t="shared" si="22"/>
        <v/>
      </c>
    </row>
    <row r="333" spans="5:17" ht="15.75" x14ac:dyDescent="0.25">
      <c r="E333" s="16" t="str">
        <f>IF(C333="SMS_tanulmányi",IFERROR(VLOOKUP($D333,Támogatások!$B:$D,2,FALSE),""),IF($C333="SMP_szakmai",IFERROR(VLOOKUP($D333,Támogatások!$B:$D,3,FALSE),""),IF($C333="SMPdipl_diploma utáni szakmai",IFERROR(VLOOKUP($D333,Támogatások!$B:$D,3,FALSE),""),"")))</f>
        <v/>
      </c>
      <c r="N333" s="26" t="str">
        <f t="shared" si="20"/>
        <v/>
      </c>
      <c r="O333" s="25" t="str">
        <f t="shared" si="21"/>
        <v/>
      </c>
      <c r="Q333" s="22" t="str">
        <f t="shared" si="22"/>
        <v/>
      </c>
    </row>
    <row r="334" spans="5:17" ht="15.75" x14ac:dyDescent="0.25">
      <c r="E334" s="16" t="str">
        <f>IF(C334="SMS_tanulmányi",IFERROR(VLOOKUP($D334,Támogatások!$B:$D,2,FALSE),""),IF($C334="SMP_szakmai",IFERROR(VLOOKUP($D334,Támogatások!$B:$D,3,FALSE),""),IF($C334="SMPdipl_diploma utáni szakmai",IFERROR(VLOOKUP($D334,Támogatások!$B:$D,3,FALSE),""),"")))</f>
        <v/>
      </c>
      <c r="N334" s="26" t="str">
        <f t="shared" si="20"/>
        <v/>
      </c>
      <c r="O334" s="25" t="str">
        <f t="shared" si="21"/>
        <v/>
      </c>
      <c r="Q334" s="22" t="str">
        <f t="shared" si="22"/>
        <v/>
      </c>
    </row>
    <row r="335" spans="5:17" ht="15.75" x14ac:dyDescent="0.25">
      <c r="E335" s="16" t="str">
        <f>IF(C335="SMS_tanulmányi",IFERROR(VLOOKUP($D335,Támogatások!$B:$D,2,FALSE),""),IF($C335="SMP_szakmai",IFERROR(VLOOKUP($D335,Támogatások!$B:$D,3,FALSE),""),IF($C335="SMPdipl_diploma utáni szakmai",IFERROR(VLOOKUP($D335,Támogatások!$B:$D,3,FALSE),""),"")))</f>
        <v/>
      </c>
      <c r="N335" s="26" t="str">
        <f t="shared" si="20"/>
        <v/>
      </c>
      <c r="O335" s="25" t="str">
        <f t="shared" si="21"/>
        <v/>
      </c>
      <c r="Q335" s="22" t="str">
        <f t="shared" si="22"/>
        <v/>
      </c>
    </row>
    <row r="336" spans="5:17" ht="15.75" x14ac:dyDescent="0.25">
      <c r="E336" s="16" t="str">
        <f>IF(C336="SMS_tanulmányi",IFERROR(VLOOKUP($D336,Támogatások!$B:$D,2,FALSE),""),IF($C336="SMP_szakmai",IFERROR(VLOOKUP($D336,Támogatások!$B:$D,3,FALSE),""),IF($C336="SMPdipl_diploma utáni szakmai",IFERROR(VLOOKUP($D336,Támogatások!$B:$D,3,FALSE),""),"")))</f>
        <v/>
      </c>
      <c r="N336" s="26" t="str">
        <f t="shared" si="20"/>
        <v/>
      </c>
      <c r="O336" s="25" t="str">
        <f t="shared" si="21"/>
        <v/>
      </c>
      <c r="Q336" s="22" t="str">
        <f t="shared" si="22"/>
        <v/>
      </c>
    </row>
    <row r="337" spans="5:17" ht="15.75" x14ac:dyDescent="0.25">
      <c r="E337" s="16" t="str">
        <f>IF(C337="SMS_tanulmányi",IFERROR(VLOOKUP($D337,Támogatások!$B:$D,2,FALSE),""),IF($C337="SMP_szakmai",IFERROR(VLOOKUP($D337,Támogatások!$B:$D,3,FALSE),""),IF($C337="SMPdipl_diploma utáni szakmai",IFERROR(VLOOKUP($D337,Támogatások!$B:$D,3,FALSE),""),"")))</f>
        <v/>
      </c>
      <c r="N337" s="26" t="str">
        <f t="shared" si="20"/>
        <v/>
      </c>
      <c r="O337" s="25" t="str">
        <f t="shared" si="21"/>
        <v/>
      </c>
      <c r="Q337" s="22" t="str">
        <f t="shared" si="22"/>
        <v/>
      </c>
    </row>
    <row r="338" spans="5:17" ht="15.75" x14ac:dyDescent="0.25">
      <c r="E338" s="16" t="str">
        <f>IF(C338="SMS_tanulmányi",IFERROR(VLOOKUP($D338,Támogatások!$B:$D,2,FALSE),""),IF($C338="SMP_szakmai",IFERROR(VLOOKUP($D338,Támogatások!$B:$D,3,FALSE),""),IF($C338="SMPdipl_diploma utáni szakmai",IFERROR(VLOOKUP($D338,Támogatások!$B:$D,3,FALSE),""),"")))</f>
        <v/>
      </c>
      <c r="N338" s="26" t="str">
        <f t="shared" si="20"/>
        <v/>
      </c>
      <c r="O338" s="25" t="str">
        <f t="shared" si="21"/>
        <v/>
      </c>
      <c r="Q338" s="22" t="str">
        <f t="shared" si="22"/>
        <v/>
      </c>
    </row>
    <row r="339" spans="5:17" ht="15.75" x14ac:dyDescent="0.25">
      <c r="E339" s="16" t="str">
        <f>IF(C339="SMS_tanulmányi",IFERROR(VLOOKUP($D339,Támogatások!$B:$D,2,FALSE),""),IF($C339="SMP_szakmai",IFERROR(VLOOKUP($D339,Támogatások!$B:$D,3,FALSE),""),IF($C339="SMPdipl_diploma utáni szakmai",IFERROR(VLOOKUP($D339,Támogatások!$B:$D,3,FALSE),""),"")))</f>
        <v/>
      </c>
      <c r="N339" s="26" t="str">
        <f t="shared" si="20"/>
        <v/>
      </c>
      <c r="O339" s="25" t="str">
        <f t="shared" si="21"/>
        <v/>
      </c>
      <c r="Q339" s="22" t="str">
        <f t="shared" si="22"/>
        <v/>
      </c>
    </row>
    <row r="340" spans="5:17" ht="15.75" x14ac:dyDescent="0.25">
      <c r="E340" s="16" t="str">
        <f>IF(C340="SMS_tanulmányi",IFERROR(VLOOKUP($D340,Támogatások!$B:$D,2,FALSE),""),IF($C340="SMP_szakmai",IFERROR(VLOOKUP($D340,Támogatások!$B:$D,3,FALSE),""),IF($C340="SMPdipl_diploma utáni szakmai",IFERROR(VLOOKUP($D340,Támogatások!$B:$D,3,FALSE),""),"")))</f>
        <v/>
      </c>
      <c r="N340" s="26" t="str">
        <f t="shared" si="20"/>
        <v/>
      </c>
      <c r="O340" s="25" t="str">
        <f t="shared" si="21"/>
        <v/>
      </c>
      <c r="Q340" s="22" t="str">
        <f t="shared" si="22"/>
        <v/>
      </c>
    </row>
    <row r="341" spans="5:17" ht="15.75" x14ac:dyDescent="0.25">
      <c r="E341" s="16" t="str">
        <f>IF(C341="SMS_tanulmányi",IFERROR(VLOOKUP($D341,Támogatások!$B:$D,2,FALSE),""),IF($C341="SMP_szakmai",IFERROR(VLOOKUP($D341,Támogatások!$B:$D,3,FALSE),""),IF($C341="SMPdipl_diploma utáni szakmai",IFERROR(VLOOKUP($D341,Támogatások!$B:$D,3,FALSE),""),"")))</f>
        <v/>
      </c>
      <c r="N341" s="26" t="str">
        <f t="shared" si="20"/>
        <v/>
      </c>
      <c r="O341" s="25" t="str">
        <f t="shared" si="21"/>
        <v/>
      </c>
      <c r="Q341" s="22" t="str">
        <f t="shared" si="22"/>
        <v/>
      </c>
    </row>
    <row r="342" spans="5:17" ht="15.75" x14ac:dyDescent="0.25">
      <c r="E342" s="16" t="str">
        <f>IF(C342="SMS_tanulmányi",IFERROR(VLOOKUP($D342,Támogatások!$B:$D,2,FALSE),""),IF($C342="SMP_szakmai",IFERROR(VLOOKUP($D342,Támogatások!$B:$D,3,FALSE),""),IF($C342="SMPdipl_diploma utáni szakmai",IFERROR(VLOOKUP($D342,Támogatások!$B:$D,3,FALSE),""),"")))</f>
        <v/>
      </c>
      <c r="N342" s="26" t="str">
        <f t="shared" si="20"/>
        <v/>
      </c>
      <c r="O342" s="25" t="str">
        <f t="shared" si="21"/>
        <v/>
      </c>
      <c r="Q342" s="22" t="str">
        <f t="shared" si="22"/>
        <v/>
      </c>
    </row>
    <row r="343" spans="5:17" ht="15.75" x14ac:dyDescent="0.25">
      <c r="E343" s="16" t="str">
        <f>IF(C343="SMS_tanulmányi",IFERROR(VLOOKUP($D343,Támogatások!$B:$D,2,FALSE),""),IF($C343="SMP_szakmai",IFERROR(VLOOKUP($D343,Támogatások!$B:$D,3,FALSE),""),IF($C343="SMPdipl_diploma utáni szakmai",IFERROR(VLOOKUP($D343,Támogatások!$B:$D,3,FALSE),""),"")))</f>
        <v/>
      </c>
      <c r="N343" s="26" t="str">
        <f t="shared" si="20"/>
        <v/>
      </c>
      <c r="O343" s="25" t="str">
        <f t="shared" si="21"/>
        <v/>
      </c>
      <c r="Q343" s="22" t="str">
        <f t="shared" si="22"/>
        <v/>
      </c>
    </row>
    <row r="344" spans="5:17" ht="15.75" x14ac:dyDescent="0.25">
      <c r="E344" s="16" t="str">
        <f>IF(C344="SMS_tanulmányi",IFERROR(VLOOKUP($D344,Támogatások!$B:$D,2,FALSE),""),IF($C344="SMP_szakmai",IFERROR(VLOOKUP($D344,Támogatások!$B:$D,3,FALSE),""),IF($C344="SMPdipl_diploma utáni szakmai",IFERROR(VLOOKUP($D344,Támogatások!$B:$D,3,FALSE),""),"")))</f>
        <v/>
      </c>
      <c r="N344" s="26" t="str">
        <f t="shared" si="20"/>
        <v/>
      </c>
      <c r="O344" s="25" t="str">
        <f t="shared" si="21"/>
        <v/>
      </c>
      <c r="Q344" s="22" t="str">
        <f t="shared" si="22"/>
        <v/>
      </c>
    </row>
    <row r="345" spans="5:17" ht="15.75" x14ac:dyDescent="0.25">
      <c r="E345" s="16" t="str">
        <f>IF(C345="SMS_tanulmányi",IFERROR(VLOOKUP($D345,Támogatások!$B:$D,2,FALSE),""),IF($C345="SMP_szakmai",IFERROR(VLOOKUP($D345,Támogatások!$B:$D,3,FALSE),""),IF($C345="SMPdipl_diploma utáni szakmai",IFERROR(VLOOKUP($D345,Támogatások!$B:$D,3,FALSE),""),"")))</f>
        <v/>
      </c>
      <c r="N345" s="26" t="str">
        <f t="shared" si="20"/>
        <v/>
      </c>
      <c r="O345" s="25" t="str">
        <f t="shared" si="21"/>
        <v/>
      </c>
      <c r="Q345" s="22" t="str">
        <f t="shared" si="22"/>
        <v/>
      </c>
    </row>
    <row r="346" spans="5:17" ht="15.75" x14ac:dyDescent="0.25">
      <c r="E346" s="16" t="str">
        <f>IF(C346="SMS_tanulmányi",IFERROR(VLOOKUP($D346,Támogatások!$B:$D,2,FALSE),""),IF($C346="SMP_szakmai",IFERROR(VLOOKUP($D346,Támogatások!$B:$D,3,FALSE),""),IF($C346="SMPdipl_diploma utáni szakmai",IFERROR(VLOOKUP($D346,Támogatások!$B:$D,3,FALSE),""),"")))</f>
        <v/>
      </c>
      <c r="N346" s="26" t="str">
        <f t="shared" si="20"/>
        <v/>
      </c>
      <c r="O346" s="25" t="str">
        <f t="shared" si="21"/>
        <v/>
      </c>
      <c r="Q346" s="22" t="str">
        <f t="shared" si="22"/>
        <v/>
      </c>
    </row>
    <row r="347" spans="5:17" ht="15.75" x14ac:dyDescent="0.25">
      <c r="E347" s="16" t="str">
        <f>IF(C347="SMS_tanulmányi",IFERROR(VLOOKUP($D347,Támogatások!$B:$D,2,FALSE),""),IF($C347="SMP_szakmai",IFERROR(VLOOKUP($D347,Támogatások!$B:$D,3,FALSE),""),IF($C347="SMPdipl_diploma utáni szakmai",IFERROR(VLOOKUP($D347,Támogatások!$B:$D,3,FALSE),""),"")))</f>
        <v/>
      </c>
      <c r="N347" s="26" t="str">
        <f t="shared" si="20"/>
        <v/>
      </c>
      <c r="O347" s="25" t="str">
        <f t="shared" si="21"/>
        <v/>
      </c>
      <c r="Q347" s="22" t="str">
        <f t="shared" si="22"/>
        <v/>
      </c>
    </row>
    <row r="348" spans="5:17" ht="15.75" x14ac:dyDescent="0.25">
      <c r="E348" s="16" t="str">
        <f>IF(C348="SMS_tanulmányi",IFERROR(VLOOKUP($D348,Támogatások!$B:$D,2,FALSE),""),IF($C348="SMP_szakmai",IFERROR(VLOOKUP($D348,Támogatások!$B:$D,3,FALSE),""),IF($C348="SMPdipl_diploma utáni szakmai",IFERROR(VLOOKUP($D348,Támogatások!$B:$D,3,FALSE),""),"")))</f>
        <v/>
      </c>
      <c r="N348" s="26" t="str">
        <f t="shared" si="20"/>
        <v/>
      </c>
      <c r="O348" s="25" t="str">
        <f t="shared" si="21"/>
        <v/>
      </c>
      <c r="Q348" s="22" t="str">
        <f t="shared" si="22"/>
        <v/>
      </c>
    </row>
    <row r="349" spans="5:17" ht="15.75" x14ac:dyDescent="0.25">
      <c r="E349" s="16" t="str">
        <f>IF(C349="SMS_tanulmányi",IFERROR(VLOOKUP($D349,Támogatások!$B:$D,2,FALSE),""),IF($C349="SMP_szakmai",IFERROR(VLOOKUP($D349,Támogatások!$B:$D,3,FALSE),""),IF($C349="SMPdipl_diploma utáni szakmai",IFERROR(VLOOKUP($D349,Támogatások!$B:$D,3,FALSE),""),"")))</f>
        <v/>
      </c>
      <c r="N349" s="26" t="str">
        <f t="shared" si="20"/>
        <v/>
      </c>
      <c r="O349" s="25" t="str">
        <f t="shared" si="21"/>
        <v/>
      </c>
      <c r="Q349" s="22" t="str">
        <f t="shared" si="22"/>
        <v/>
      </c>
    </row>
    <row r="350" spans="5:17" ht="15.75" x14ac:dyDescent="0.25">
      <c r="E350" s="16" t="str">
        <f>IF(C350="SMS_tanulmányi",IFERROR(VLOOKUP($D350,Támogatások!$B:$D,2,FALSE),""),IF($C350="SMP_szakmai",IFERROR(VLOOKUP($D350,Támogatások!$B:$D,3,FALSE),""),IF($C350="SMPdipl_diploma utáni szakmai",IFERROR(VLOOKUP($D350,Támogatások!$B:$D,3,FALSE),""),"")))</f>
        <v/>
      </c>
      <c r="N350" s="26" t="str">
        <f t="shared" si="20"/>
        <v/>
      </c>
      <c r="O350" s="25" t="str">
        <f t="shared" si="21"/>
        <v/>
      </c>
      <c r="Q350" s="22" t="str">
        <f t="shared" si="22"/>
        <v/>
      </c>
    </row>
    <row r="351" spans="5:17" ht="15.75" x14ac:dyDescent="0.25">
      <c r="E351" s="16" t="str">
        <f>IF(C351="SMS_tanulmányi",IFERROR(VLOOKUP($D351,Támogatások!$B:$D,2,FALSE),""),IF($C351="SMP_szakmai",IFERROR(VLOOKUP($D351,Támogatások!$B:$D,3,FALSE),""),IF($C351="SMPdipl_diploma utáni szakmai",IFERROR(VLOOKUP($D351,Támogatások!$B:$D,3,FALSE),""),"")))</f>
        <v/>
      </c>
      <c r="N351" s="26" t="str">
        <f t="shared" si="20"/>
        <v/>
      </c>
      <c r="O351" s="25" t="str">
        <f t="shared" si="21"/>
        <v/>
      </c>
      <c r="Q351" s="22" t="str">
        <f t="shared" si="22"/>
        <v/>
      </c>
    </row>
    <row r="352" spans="5:17" ht="15.75" x14ac:dyDescent="0.25">
      <c r="E352" s="16" t="str">
        <f>IF(C352="SMS_tanulmányi",IFERROR(VLOOKUP($D352,Támogatások!$B:$D,2,FALSE),""),IF($C352="SMP_szakmai",IFERROR(VLOOKUP($D352,Támogatások!$B:$D,3,FALSE),""),IF($C352="SMPdipl_diploma utáni szakmai",IFERROR(VLOOKUP($D352,Támogatások!$B:$D,3,FALSE),""),"")))</f>
        <v/>
      </c>
      <c r="N352" s="26" t="str">
        <f t="shared" si="20"/>
        <v/>
      </c>
      <c r="O352" s="25" t="str">
        <f t="shared" si="21"/>
        <v/>
      </c>
      <c r="Q352" s="22" t="str">
        <f t="shared" si="22"/>
        <v/>
      </c>
    </row>
    <row r="353" spans="5:17" ht="15.75" x14ac:dyDescent="0.25">
      <c r="E353" s="16" t="str">
        <f>IF(C353="SMS_tanulmányi",IFERROR(VLOOKUP($D353,Támogatások!$B:$D,2,FALSE),""),IF($C353="SMP_szakmai",IFERROR(VLOOKUP($D353,Támogatások!$B:$D,3,FALSE),""),IF($C353="SMPdipl_diploma utáni szakmai",IFERROR(VLOOKUP($D353,Támogatások!$B:$D,3,FALSE),""),"")))</f>
        <v/>
      </c>
      <c r="N353" s="26" t="str">
        <f t="shared" si="20"/>
        <v/>
      </c>
      <c r="O353" s="25" t="str">
        <f t="shared" si="21"/>
        <v/>
      </c>
      <c r="Q353" s="22" t="str">
        <f t="shared" si="22"/>
        <v/>
      </c>
    </row>
    <row r="354" spans="5:17" ht="15.75" x14ac:dyDescent="0.25">
      <c r="E354" s="16" t="str">
        <f>IF(C354="SMS_tanulmányi",IFERROR(VLOOKUP($D354,Támogatások!$B:$D,2,FALSE),""),IF($C354="SMP_szakmai",IFERROR(VLOOKUP($D354,Támogatások!$B:$D,3,FALSE),""),IF($C354="SMPdipl_diploma utáni szakmai",IFERROR(VLOOKUP($D354,Támogatások!$B:$D,3,FALSE),""),"")))</f>
        <v/>
      </c>
      <c r="N354" s="26" t="str">
        <f t="shared" si="20"/>
        <v/>
      </c>
      <c r="O354" s="25" t="str">
        <f t="shared" si="21"/>
        <v/>
      </c>
      <c r="Q354" s="22" t="str">
        <f t="shared" si="22"/>
        <v/>
      </c>
    </row>
    <row r="355" spans="5:17" ht="15.75" x14ac:dyDescent="0.25">
      <c r="E355" s="16" t="str">
        <f>IF(C355="SMS_tanulmányi",IFERROR(VLOOKUP($D355,Támogatások!$B:$D,2,FALSE),""),IF($C355="SMP_szakmai",IFERROR(VLOOKUP($D355,Támogatások!$B:$D,3,FALSE),""),IF($C355="SMPdipl_diploma utáni szakmai",IFERROR(VLOOKUP($D355,Támogatások!$B:$D,3,FALSE),""),"")))</f>
        <v/>
      </c>
      <c r="N355" s="26" t="str">
        <f t="shared" si="20"/>
        <v/>
      </c>
      <c r="O355" s="25" t="str">
        <f t="shared" si="21"/>
        <v/>
      </c>
      <c r="Q355" s="22" t="str">
        <f t="shared" si="22"/>
        <v/>
      </c>
    </row>
    <row r="356" spans="5:17" ht="15.75" x14ac:dyDescent="0.25">
      <c r="E356" s="16" t="str">
        <f>IF(C356="SMS_tanulmányi",IFERROR(VLOOKUP($D356,Támogatások!$B:$D,2,FALSE),""),IF($C356="SMP_szakmai",IFERROR(VLOOKUP($D356,Támogatások!$B:$D,3,FALSE),""),IF($C356="SMPdipl_diploma utáni szakmai",IFERROR(VLOOKUP($D356,Támogatások!$B:$D,3,FALSE),""),"")))</f>
        <v/>
      </c>
      <c r="N356" s="26" t="str">
        <f t="shared" si="20"/>
        <v/>
      </c>
      <c r="O356" s="25" t="str">
        <f t="shared" si="21"/>
        <v/>
      </c>
      <c r="Q356" s="22" t="str">
        <f t="shared" si="22"/>
        <v/>
      </c>
    </row>
    <row r="357" spans="5:17" ht="15.75" x14ac:dyDescent="0.25">
      <c r="E357" s="16" t="str">
        <f>IF(C357="SMS_tanulmányi",IFERROR(VLOOKUP($D357,Támogatások!$B:$D,2,FALSE),""),IF($C357="SMP_szakmai",IFERROR(VLOOKUP($D357,Támogatások!$B:$D,3,FALSE),""),IF($C357="SMPdipl_diploma utáni szakmai",IFERROR(VLOOKUP($D357,Támogatások!$B:$D,3,FALSE),""),"")))</f>
        <v/>
      </c>
      <c r="N357" s="26" t="str">
        <f t="shared" si="20"/>
        <v/>
      </c>
      <c r="O357" s="25" t="str">
        <f t="shared" si="21"/>
        <v/>
      </c>
      <c r="Q357" s="22" t="str">
        <f t="shared" si="22"/>
        <v/>
      </c>
    </row>
    <row r="358" spans="5:17" ht="15.75" x14ac:dyDescent="0.25">
      <c r="E358" s="16" t="str">
        <f>IF(C358="SMS_tanulmányi",IFERROR(VLOOKUP($D358,Támogatások!$B:$D,2,FALSE),""),IF($C358="SMP_szakmai",IFERROR(VLOOKUP($D358,Támogatások!$B:$D,3,FALSE),""),IF($C358="SMPdipl_diploma utáni szakmai",IFERROR(VLOOKUP($D358,Támogatások!$B:$D,3,FALSE),""),"")))</f>
        <v/>
      </c>
      <c r="N358" s="26" t="str">
        <f t="shared" si="20"/>
        <v/>
      </c>
      <c r="O358" s="25" t="str">
        <f t="shared" si="21"/>
        <v/>
      </c>
      <c r="Q358" s="22" t="str">
        <f t="shared" si="22"/>
        <v/>
      </c>
    </row>
    <row r="359" spans="5:17" ht="15.75" x14ac:dyDescent="0.25">
      <c r="E359" s="16" t="str">
        <f>IF(C359="SMS_tanulmányi",IFERROR(VLOOKUP($D359,Támogatások!$B:$D,2,FALSE),""),IF($C359="SMP_szakmai",IFERROR(VLOOKUP($D359,Támogatások!$B:$D,3,FALSE),""),IF($C359="SMPdipl_diploma utáni szakmai",IFERROR(VLOOKUP($D359,Támogatások!$B:$D,3,FALSE),""),"")))</f>
        <v/>
      </c>
      <c r="N359" s="26" t="str">
        <f t="shared" si="20"/>
        <v/>
      </c>
      <c r="O359" s="25" t="str">
        <f t="shared" si="21"/>
        <v/>
      </c>
      <c r="Q359" s="22" t="str">
        <f t="shared" si="22"/>
        <v/>
      </c>
    </row>
    <row r="360" spans="5:17" ht="15.75" x14ac:dyDescent="0.25">
      <c r="E360" s="16" t="str">
        <f>IF(C360="SMS_tanulmányi",IFERROR(VLOOKUP($D360,Támogatások!$B:$D,2,FALSE),""),IF($C360="SMP_szakmai",IFERROR(VLOOKUP($D360,Támogatások!$B:$D,3,FALSE),""),IF($C360="SMPdipl_diploma utáni szakmai",IFERROR(VLOOKUP($D360,Támogatások!$B:$D,3,FALSE),""),"")))</f>
        <v/>
      </c>
      <c r="N360" s="26" t="str">
        <f t="shared" si="20"/>
        <v/>
      </c>
      <c r="O360" s="25" t="str">
        <f t="shared" si="21"/>
        <v/>
      </c>
      <c r="Q360" s="22" t="str">
        <f t="shared" si="22"/>
        <v/>
      </c>
    </row>
    <row r="361" spans="5:17" ht="15.75" x14ac:dyDescent="0.25">
      <c r="E361" s="16" t="str">
        <f>IF(C361="SMS_tanulmányi",IFERROR(VLOOKUP($D361,Támogatások!$B:$D,2,FALSE),""),IF($C361="SMP_szakmai",IFERROR(VLOOKUP($D361,Támogatások!$B:$D,3,FALSE),""),IF($C361="SMPdipl_diploma utáni szakmai",IFERROR(VLOOKUP($D361,Támogatások!$B:$D,3,FALSE),""),"")))</f>
        <v/>
      </c>
      <c r="N361" s="26" t="str">
        <f t="shared" si="20"/>
        <v/>
      </c>
      <c r="O361" s="25" t="str">
        <f t="shared" si="21"/>
        <v/>
      </c>
      <c r="Q361" s="22" t="str">
        <f t="shared" si="22"/>
        <v/>
      </c>
    </row>
    <row r="362" spans="5:17" ht="15.75" x14ac:dyDescent="0.25">
      <c r="E362" s="16" t="str">
        <f>IF(C362="SMS_tanulmányi",IFERROR(VLOOKUP($D362,Támogatások!$B:$D,2,FALSE),""),IF($C362="SMP_szakmai",IFERROR(VLOOKUP($D362,Támogatások!$B:$D,3,FALSE),""),IF($C362="SMPdipl_diploma utáni szakmai",IFERROR(VLOOKUP($D362,Támogatások!$B:$D,3,FALSE),""),"")))</f>
        <v/>
      </c>
      <c r="N362" s="26" t="str">
        <f t="shared" si="20"/>
        <v/>
      </c>
      <c r="O362" s="25" t="str">
        <f t="shared" si="21"/>
        <v/>
      </c>
      <c r="Q362" s="22" t="str">
        <f t="shared" si="22"/>
        <v/>
      </c>
    </row>
    <row r="363" spans="5:17" ht="15.75" x14ac:dyDescent="0.25">
      <c r="E363" s="16" t="str">
        <f>IF(C363="SMS_tanulmányi",IFERROR(VLOOKUP($D363,Támogatások!$B:$D,2,FALSE),""),IF($C363="SMP_szakmai",IFERROR(VLOOKUP($D363,Támogatások!$B:$D,3,FALSE),""),IF($C363="SMPdipl_diploma utáni szakmai",IFERROR(VLOOKUP($D363,Támogatások!$B:$D,3,FALSE),""),"")))</f>
        <v/>
      </c>
      <c r="N363" s="26" t="str">
        <f t="shared" si="20"/>
        <v/>
      </c>
      <c r="O363" s="25" t="str">
        <f t="shared" si="21"/>
        <v/>
      </c>
      <c r="Q363" s="22" t="str">
        <f t="shared" si="22"/>
        <v/>
      </c>
    </row>
    <row r="364" spans="5:17" ht="15.75" x14ac:dyDescent="0.25">
      <c r="E364" s="16" t="str">
        <f>IF(C364="SMS_tanulmányi",IFERROR(VLOOKUP($D364,Támogatások!$B:$D,2,FALSE),""),IF($C364="SMP_szakmai",IFERROR(VLOOKUP($D364,Támogatások!$B:$D,3,FALSE),""),IF($C364="SMPdipl_diploma utáni szakmai",IFERROR(VLOOKUP($D364,Támogatások!$B:$D,3,FALSE),""),"")))</f>
        <v/>
      </c>
      <c r="N364" s="26" t="str">
        <f t="shared" si="20"/>
        <v/>
      </c>
      <c r="O364" s="25" t="str">
        <f t="shared" si="21"/>
        <v/>
      </c>
      <c r="Q364" s="22" t="str">
        <f t="shared" si="22"/>
        <v/>
      </c>
    </row>
    <row r="365" spans="5:17" ht="15.75" x14ac:dyDescent="0.25">
      <c r="E365" s="16" t="str">
        <f>IF(C365="SMS_tanulmányi",IFERROR(VLOOKUP($D365,Támogatások!$B:$D,2,FALSE),""),IF($C365="SMP_szakmai",IFERROR(VLOOKUP($D365,Támogatások!$B:$D,3,FALSE),""),IF($C365="SMPdipl_diploma utáni szakmai",IFERROR(VLOOKUP($D365,Támogatások!$B:$D,3,FALSE),""),"")))</f>
        <v/>
      </c>
      <c r="N365" s="26" t="str">
        <f t="shared" si="20"/>
        <v/>
      </c>
      <c r="O365" s="25" t="str">
        <f t="shared" si="21"/>
        <v/>
      </c>
      <c r="Q365" s="22" t="str">
        <f t="shared" si="22"/>
        <v/>
      </c>
    </row>
    <row r="366" spans="5:17" ht="15.75" x14ac:dyDescent="0.25">
      <c r="E366" s="16" t="str">
        <f>IF(C366="SMS_tanulmányi",IFERROR(VLOOKUP($D366,Támogatások!$B:$D,2,FALSE),""),IF($C366="SMP_szakmai",IFERROR(VLOOKUP($D366,Támogatások!$B:$D,3,FALSE),""),IF($C366="SMPdipl_diploma utáni szakmai",IFERROR(VLOOKUP($D366,Támogatások!$B:$D,3,FALSE),""),"")))</f>
        <v/>
      </c>
      <c r="N366" s="26" t="str">
        <f t="shared" si="20"/>
        <v/>
      </c>
      <c r="O366" s="25" t="str">
        <f t="shared" si="21"/>
        <v/>
      </c>
      <c r="Q366" s="22" t="str">
        <f t="shared" si="22"/>
        <v/>
      </c>
    </row>
    <row r="367" spans="5:17" ht="15.75" x14ac:dyDescent="0.25">
      <c r="E367" s="16" t="str">
        <f>IF(C367="SMS_tanulmányi",IFERROR(VLOOKUP($D367,Támogatások!$B:$D,2,FALSE),""),IF($C367="SMP_szakmai",IFERROR(VLOOKUP($D367,Támogatások!$B:$D,3,FALSE),""),IF($C367="SMPdipl_diploma utáni szakmai",IFERROR(VLOOKUP($D367,Támogatások!$B:$D,3,FALSE),""),"")))</f>
        <v/>
      </c>
      <c r="N367" s="26" t="str">
        <f t="shared" si="20"/>
        <v/>
      </c>
      <c r="O367" s="25" t="str">
        <f t="shared" si="21"/>
        <v/>
      </c>
      <c r="Q367" s="22" t="str">
        <f t="shared" si="22"/>
        <v/>
      </c>
    </row>
    <row r="368" spans="5:17" ht="15.75" x14ac:dyDescent="0.25">
      <c r="E368" s="16" t="str">
        <f>IF(C368="SMS_tanulmányi",IFERROR(VLOOKUP($D368,Támogatások!$B:$D,2,FALSE),""),IF($C368="SMP_szakmai",IFERROR(VLOOKUP($D368,Támogatások!$B:$D,3,FALSE),""),IF($C368="SMPdipl_diploma utáni szakmai",IFERROR(VLOOKUP($D368,Támogatások!$B:$D,3,FALSE),""),"")))</f>
        <v/>
      </c>
      <c r="N368" s="26" t="str">
        <f t="shared" si="20"/>
        <v/>
      </c>
      <c r="O368" s="25" t="str">
        <f t="shared" si="21"/>
        <v/>
      </c>
      <c r="Q368" s="22" t="str">
        <f t="shared" si="22"/>
        <v/>
      </c>
    </row>
    <row r="369" spans="5:17" ht="15.75" x14ac:dyDescent="0.25">
      <c r="E369" s="16" t="str">
        <f>IF(C369="SMS_tanulmányi",IFERROR(VLOOKUP($D369,Támogatások!$B:$D,2,FALSE),""),IF($C369="SMP_szakmai",IFERROR(VLOOKUP($D369,Támogatások!$B:$D,3,FALSE),""),IF($C369="SMPdipl_diploma utáni szakmai",IFERROR(VLOOKUP($D369,Támogatások!$B:$D,3,FALSE),""),"")))</f>
        <v/>
      </c>
      <c r="N369" s="26" t="str">
        <f t="shared" si="20"/>
        <v/>
      </c>
      <c r="O369" s="25" t="str">
        <f t="shared" si="21"/>
        <v/>
      </c>
      <c r="Q369" s="22" t="str">
        <f t="shared" si="22"/>
        <v/>
      </c>
    </row>
    <row r="370" spans="5:17" ht="15.75" x14ac:dyDescent="0.25">
      <c r="E370" s="16" t="str">
        <f>IF(C370="SMS_tanulmányi",IFERROR(VLOOKUP($D370,Támogatások!$B:$D,2,FALSE),""),IF($C370="SMP_szakmai",IFERROR(VLOOKUP($D370,Támogatások!$B:$D,3,FALSE),""),IF($C370="SMPdipl_diploma utáni szakmai",IFERROR(VLOOKUP($D370,Támogatások!$B:$D,3,FALSE),""),"")))</f>
        <v/>
      </c>
      <c r="N370" s="26" t="str">
        <f t="shared" si="20"/>
        <v/>
      </c>
      <c r="O370" s="25" t="str">
        <f t="shared" si="21"/>
        <v/>
      </c>
      <c r="Q370" s="22" t="str">
        <f t="shared" si="22"/>
        <v/>
      </c>
    </row>
    <row r="371" spans="5:17" ht="15.75" x14ac:dyDescent="0.25">
      <c r="E371" s="16" t="str">
        <f>IF(C371="SMS_tanulmányi",IFERROR(VLOOKUP($D371,Támogatások!$B:$D,2,FALSE),""),IF($C371="SMP_szakmai",IFERROR(VLOOKUP($D371,Támogatások!$B:$D,3,FALSE),""),IF($C371="SMPdipl_diploma utáni szakmai",IFERROR(VLOOKUP($D371,Támogatások!$B:$D,3,FALSE),""),"")))</f>
        <v/>
      </c>
      <c r="N371" s="26" t="str">
        <f t="shared" si="20"/>
        <v/>
      </c>
      <c r="O371" s="25" t="str">
        <f t="shared" si="21"/>
        <v/>
      </c>
      <c r="Q371" s="22" t="str">
        <f t="shared" si="22"/>
        <v/>
      </c>
    </row>
    <row r="372" spans="5:17" ht="15.75" x14ac:dyDescent="0.25">
      <c r="E372" s="16" t="str">
        <f>IF(C372="SMS_tanulmányi",IFERROR(VLOOKUP($D372,Támogatások!$B:$D,2,FALSE),""),IF($C372="SMP_szakmai",IFERROR(VLOOKUP($D372,Támogatások!$B:$D,3,FALSE),""),IF($C372="SMPdipl_diploma utáni szakmai",IFERROR(VLOOKUP($D372,Támogatások!$B:$D,3,FALSE),""),"")))</f>
        <v/>
      </c>
      <c r="N372" s="26" t="str">
        <f t="shared" si="20"/>
        <v/>
      </c>
      <c r="O372" s="25" t="str">
        <f t="shared" si="21"/>
        <v/>
      </c>
      <c r="Q372" s="22" t="str">
        <f t="shared" si="22"/>
        <v/>
      </c>
    </row>
    <row r="373" spans="5:17" ht="15.75" x14ac:dyDescent="0.25">
      <c r="E373" s="16" t="str">
        <f>IF(C373="SMS_tanulmányi",IFERROR(VLOOKUP($D373,Támogatások!$B:$D,2,FALSE),""),IF($C373="SMP_szakmai",IFERROR(VLOOKUP($D373,Támogatások!$B:$D,3,FALSE),""),IF($C373="SMPdipl_diploma utáni szakmai",IFERROR(VLOOKUP($D373,Támogatások!$B:$D,3,FALSE),""),"")))</f>
        <v/>
      </c>
      <c r="N373" s="26" t="str">
        <f t="shared" si="20"/>
        <v/>
      </c>
      <c r="O373" s="25" t="str">
        <f t="shared" si="21"/>
        <v/>
      </c>
      <c r="Q373" s="22" t="str">
        <f t="shared" si="22"/>
        <v/>
      </c>
    </row>
    <row r="374" spans="5:17" ht="15.75" x14ac:dyDescent="0.25">
      <c r="E374" s="16" t="str">
        <f>IF(C374="SMS_tanulmányi",IFERROR(VLOOKUP($D374,Támogatások!$B:$D,2,FALSE),""),IF($C374="SMP_szakmai",IFERROR(VLOOKUP($D374,Támogatások!$B:$D,3,FALSE),""),IF($C374="SMPdipl_diploma utáni szakmai",IFERROR(VLOOKUP($D374,Támogatások!$B:$D,3,FALSE),""),"")))</f>
        <v/>
      </c>
      <c r="N374" s="26" t="str">
        <f t="shared" si="20"/>
        <v/>
      </c>
      <c r="O374" s="25" t="str">
        <f t="shared" si="21"/>
        <v/>
      </c>
      <c r="Q374" s="22" t="str">
        <f t="shared" si="22"/>
        <v/>
      </c>
    </row>
    <row r="375" spans="5:17" ht="15.75" x14ac:dyDescent="0.25">
      <c r="E375" s="16" t="str">
        <f>IF(C375="SMS_tanulmányi",IFERROR(VLOOKUP($D375,Támogatások!$B:$D,2,FALSE),""),IF($C375="SMP_szakmai",IFERROR(VLOOKUP($D375,Támogatások!$B:$D,3,FALSE),""),IF($C375="SMPdipl_diploma utáni szakmai",IFERROR(VLOOKUP($D375,Támogatások!$B:$D,3,FALSE),""),"")))</f>
        <v/>
      </c>
      <c r="N375" s="26" t="str">
        <f t="shared" si="20"/>
        <v/>
      </c>
      <c r="O375" s="25" t="str">
        <f t="shared" si="21"/>
        <v/>
      </c>
      <c r="Q375" s="22" t="str">
        <f t="shared" si="22"/>
        <v/>
      </c>
    </row>
    <row r="376" spans="5:17" ht="15.75" x14ac:dyDescent="0.25">
      <c r="E376" s="16" t="str">
        <f>IF(C376="SMS_tanulmányi",IFERROR(VLOOKUP($D376,Támogatások!$B:$D,2,FALSE),""),IF($C376="SMP_szakmai",IFERROR(VLOOKUP($D376,Támogatások!$B:$D,3,FALSE),""),IF($C376="SMPdipl_diploma utáni szakmai",IFERROR(VLOOKUP($D376,Támogatások!$B:$D,3,FALSE),""),"")))</f>
        <v/>
      </c>
      <c r="N376" s="26" t="str">
        <f t="shared" si="20"/>
        <v/>
      </c>
      <c r="O376" s="25" t="str">
        <f t="shared" si="21"/>
        <v/>
      </c>
      <c r="Q376" s="22" t="str">
        <f t="shared" si="22"/>
        <v/>
      </c>
    </row>
    <row r="377" spans="5:17" ht="15.75" x14ac:dyDescent="0.25">
      <c r="E377" s="16" t="str">
        <f>IF(C377="SMS_tanulmányi",IFERROR(VLOOKUP($D377,Támogatások!$B:$D,2,FALSE),""),IF($C377="SMP_szakmai",IFERROR(VLOOKUP($D377,Támogatások!$B:$D,3,FALSE),""),IF($C377="SMPdipl_diploma utáni szakmai",IFERROR(VLOOKUP($D377,Támogatások!$B:$D,3,FALSE),""),"")))</f>
        <v/>
      </c>
      <c r="N377" s="26" t="str">
        <f t="shared" si="20"/>
        <v/>
      </c>
      <c r="O377" s="25" t="str">
        <f t="shared" si="21"/>
        <v/>
      </c>
      <c r="Q377" s="22" t="str">
        <f t="shared" si="22"/>
        <v/>
      </c>
    </row>
    <row r="378" spans="5:17" ht="15.75" x14ac:dyDescent="0.25">
      <c r="N378" s="26" t="str">
        <f t="shared" si="20"/>
        <v/>
      </c>
      <c r="O378" s="25" t="str">
        <f t="shared" si="21"/>
        <v/>
      </c>
      <c r="Q378" s="22" t="str">
        <f t="shared" si="22"/>
        <v/>
      </c>
    </row>
    <row r="379" spans="5:17" ht="15.75" x14ac:dyDescent="0.25">
      <c r="N379" s="26" t="str">
        <f t="shared" si="20"/>
        <v/>
      </c>
      <c r="O379" s="25" t="str">
        <f t="shared" si="21"/>
        <v/>
      </c>
      <c r="Q379" s="22" t="str">
        <f t="shared" si="22"/>
        <v/>
      </c>
    </row>
    <row r="380" spans="5:17" ht="15.75" x14ac:dyDescent="0.25">
      <c r="N380" s="26" t="str">
        <f t="shared" si="20"/>
        <v/>
      </c>
      <c r="O380" s="25" t="str">
        <f t="shared" si="21"/>
        <v/>
      </c>
      <c r="Q380" s="22" t="str">
        <f t="shared" si="22"/>
        <v/>
      </c>
    </row>
    <row r="381" spans="5:17" ht="15.75" x14ac:dyDescent="0.25">
      <c r="N381" s="26" t="str">
        <f t="shared" ref="N381:N444" si="23">IFERROR((IF(LEFT($F381,2)="SM",
ROUND($O381*$H381+$P381/30*$H381,0)+$S381,
IF(LEFT($F381,2)="ST",$I381*$Q381+$J381*$R381+$S381+$V381,""))),"")</f>
        <v/>
      </c>
      <c r="O381" s="25" t="str">
        <f t="shared" ref="O381:O444" si="24">IFERROR((IF(LEFT($F381,2)="SM",
ROUND($O381*($H381+IF(($F381="SMS")*($T381="IGEN"),1,0)*100)+$P381*($H381+IF(($F381="SMS")*($T381="IGEN"),1,0)*100)/30,0)+$S381,
IF(LEFT($F381,2)="ST",$I381*$Q381+$J381*$R381+$S381+$V381,""))),"")</f>
        <v/>
      </c>
      <c r="Q381" s="22" t="str">
        <f t="shared" ref="Q381:Q444" si="25">IFERROR((IF(LEFT($F381,2)="SM",
ROUND($O381*($H381+IF(($F381="SMS")*($T381="IGEN"),1,0)*100)+$P381*($H381+IF(($F381="SMS")*($T381="IGEN"),1,0)*100)/30,0)+$S381,
IF(LEFT($F381,2)="ST",$I381*$Q381+$J381*$R381+$S381+$V381,""))),"")</f>
        <v/>
      </c>
    </row>
    <row r="382" spans="5:17" ht="15.75" x14ac:dyDescent="0.25">
      <c r="N382" s="26" t="str">
        <f t="shared" si="23"/>
        <v/>
      </c>
      <c r="O382" s="25" t="str">
        <f t="shared" si="24"/>
        <v/>
      </c>
      <c r="Q382" s="22" t="str">
        <f t="shared" si="25"/>
        <v/>
      </c>
    </row>
    <row r="383" spans="5:17" ht="15.75" x14ac:dyDescent="0.25">
      <c r="N383" s="26" t="str">
        <f t="shared" si="23"/>
        <v/>
      </c>
      <c r="O383" s="25" t="str">
        <f t="shared" si="24"/>
        <v/>
      </c>
      <c r="Q383" s="22" t="str">
        <f t="shared" si="25"/>
        <v/>
      </c>
    </row>
    <row r="384" spans="5:17" ht="15.75" x14ac:dyDescent="0.25">
      <c r="N384" s="26" t="str">
        <f t="shared" si="23"/>
        <v/>
      </c>
      <c r="O384" s="25" t="str">
        <f t="shared" si="24"/>
        <v/>
      </c>
      <c r="Q384" s="22" t="str">
        <f t="shared" si="25"/>
        <v/>
      </c>
    </row>
    <row r="385" spans="14:17" ht="15.75" x14ac:dyDescent="0.25">
      <c r="N385" s="26" t="str">
        <f t="shared" si="23"/>
        <v/>
      </c>
      <c r="O385" s="25" t="str">
        <f t="shared" si="24"/>
        <v/>
      </c>
      <c r="Q385" s="22" t="str">
        <f t="shared" si="25"/>
        <v/>
      </c>
    </row>
    <row r="386" spans="14:17" ht="15.75" x14ac:dyDescent="0.25">
      <c r="N386" s="26" t="str">
        <f t="shared" si="23"/>
        <v/>
      </c>
      <c r="O386" s="25" t="str">
        <f t="shared" si="24"/>
        <v/>
      </c>
      <c r="Q386" s="22" t="str">
        <f t="shared" si="25"/>
        <v/>
      </c>
    </row>
    <row r="387" spans="14:17" ht="15.75" x14ac:dyDescent="0.25">
      <c r="N387" s="26" t="str">
        <f t="shared" si="23"/>
        <v/>
      </c>
      <c r="O387" s="25" t="str">
        <f t="shared" si="24"/>
        <v/>
      </c>
      <c r="Q387" s="22" t="str">
        <f t="shared" si="25"/>
        <v/>
      </c>
    </row>
    <row r="388" spans="14:17" ht="15.75" x14ac:dyDescent="0.25">
      <c r="N388" s="26" t="str">
        <f t="shared" si="23"/>
        <v/>
      </c>
      <c r="O388" s="25" t="str">
        <f t="shared" si="24"/>
        <v/>
      </c>
      <c r="Q388" s="22" t="str">
        <f t="shared" si="25"/>
        <v/>
      </c>
    </row>
    <row r="389" spans="14:17" ht="15.75" x14ac:dyDescent="0.25">
      <c r="N389" s="26" t="str">
        <f t="shared" si="23"/>
        <v/>
      </c>
      <c r="O389" s="25" t="str">
        <f t="shared" si="24"/>
        <v/>
      </c>
      <c r="Q389" s="22" t="str">
        <f t="shared" si="25"/>
        <v/>
      </c>
    </row>
    <row r="390" spans="14:17" ht="15.75" x14ac:dyDescent="0.25">
      <c r="N390" s="26" t="str">
        <f t="shared" si="23"/>
        <v/>
      </c>
      <c r="O390" s="25" t="str">
        <f t="shared" si="24"/>
        <v/>
      </c>
      <c r="Q390" s="22" t="str">
        <f t="shared" si="25"/>
        <v/>
      </c>
    </row>
    <row r="391" spans="14:17" ht="15.75" x14ac:dyDescent="0.25">
      <c r="N391" s="26" t="str">
        <f t="shared" si="23"/>
        <v/>
      </c>
      <c r="O391" s="25" t="str">
        <f t="shared" si="24"/>
        <v/>
      </c>
      <c r="Q391" s="22" t="str">
        <f t="shared" si="25"/>
        <v/>
      </c>
    </row>
    <row r="392" spans="14:17" ht="15.75" x14ac:dyDescent="0.25">
      <c r="N392" s="26" t="str">
        <f t="shared" si="23"/>
        <v/>
      </c>
      <c r="O392" s="25" t="str">
        <f t="shared" si="24"/>
        <v/>
      </c>
      <c r="Q392" s="22" t="str">
        <f t="shared" si="25"/>
        <v/>
      </c>
    </row>
    <row r="393" spans="14:17" ht="15.75" x14ac:dyDescent="0.25">
      <c r="N393" s="26" t="str">
        <f t="shared" si="23"/>
        <v/>
      </c>
      <c r="O393" s="25" t="str">
        <f t="shared" si="24"/>
        <v/>
      </c>
      <c r="Q393" s="22" t="str">
        <f t="shared" si="25"/>
        <v/>
      </c>
    </row>
    <row r="394" spans="14:17" ht="15.75" x14ac:dyDescent="0.25">
      <c r="N394" s="26" t="str">
        <f t="shared" si="23"/>
        <v/>
      </c>
      <c r="O394" s="25" t="str">
        <f t="shared" si="24"/>
        <v/>
      </c>
      <c r="Q394" s="22" t="str">
        <f t="shared" si="25"/>
        <v/>
      </c>
    </row>
    <row r="395" spans="14:17" ht="15.75" x14ac:dyDescent="0.25">
      <c r="N395" s="26" t="str">
        <f t="shared" si="23"/>
        <v/>
      </c>
      <c r="O395" s="25" t="str">
        <f t="shared" si="24"/>
        <v/>
      </c>
      <c r="Q395" s="22" t="str">
        <f t="shared" si="25"/>
        <v/>
      </c>
    </row>
    <row r="396" spans="14:17" ht="15.75" x14ac:dyDescent="0.25">
      <c r="N396" s="26" t="str">
        <f t="shared" si="23"/>
        <v/>
      </c>
      <c r="O396" s="25" t="str">
        <f t="shared" si="24"/>
        <v/>
      </c>
      <c r="Q396" s="22" t="str">
        <f t="shared" si="25"/>
        <v/>
      </c>
    </row>
    <row r="397" spans="14:17" ht="15.75" x14ac:dyDescent="0.25">
      <c r="N397" s="26" t="str">
        <f t="shared" si="23"/>
        <v/>
      </c>
      <c r="O397" s="25" t="str">
        <f t="shared" si="24"/>
        <v/>
      </c>
      <c r="Q397" s="22" t="str">
        <f t="shared" si="25"/>
        <v/>
      </c>
    </row>
    <row r="398" spans="14:17" ht="15.75" x14ac:dyDescent="0.25">
      <c r="N398" s="26" t="str">
        <f t="shared" si="23"/>
        <v/>
      </c>
      <c r="O398" s="25" t="str">
        <f t="shared" si="24"/>
        <v/>
      </c>
      <c r="Q398" s="22" t="str">
        <f t="shared" si="25"/>
        <v/>
      </c>
    </row>
    <row r="399" spans="14:17" ht="15.75" x14ac:dyDescent="0.25">
      <c r="N399" s="26" t="str">
        <f t="shared" si="23"/>
        <v/>
      </c>
      <c r="O399" s="25" t="str">
        <f t="shared" si="24"/>
        <v/>
      </c>
      <c r="Q399" s="22" t="str">
        <f t="shared" si="25"/>
        <v/>
      </c>
    </row>
    <row r="400" spans="14:17" ht="15.75" x14ac:dyDescent="0.25">
      <c r="N400" s="26" t="str">
        <f t="shared" si="23"/>
        <v/>
      </c>
      <c r="O400" s="25" t="str">
        <f t="shared" si="24"/>
        <v/>
      </c>
      <c r="Q400" s="22" t="str">
        <f t="shared" si="25"/>
        <v/>
      </c>
    </row>
    <row r="401" spans="14:17" ht="15.75" x14ac:dyDescent="0.25">
      <c r="N401" s="26" t="str">
        <f t="shared" si="23"/>
        <v/>
      </c>
      <c r="O401" s="25" t="str">
        <f t="shared" si="24"/>
        <v/>
      </c>
      <c r="Q401" s="22" t="str">
        <f t="shared" si="25"/>
        <v/>
      </c>
    </row>
    <row r="402" spans="14:17" ht="15.75" x14ac:dyDescent="0.25">
      <c r="N402" s="26" t="str">
        <f t="shared" si="23"/>
        <v/>
      </c>
      <c r="O402" s="25" t="str">
        <f t="shared" si="24"/>
        <v/>
      </c>
      <c r="Q402" s="22" t="str">
        <f t="shared" si="25"/>
        <v/>
      </c>
    </row>
    <row r="403" spans="14:17" ht="15.75" x14ac:dyDescent="0.25">
      <c r="N403" s="26" t="str">
        <f t="shared" si="23"/>
        <v/>
      </c>
      <c r="O403" s="25" t="str">
        <f t="shared" si="24"/>
        <v/>
      </c>
      <c r="Q403" s="22" t="str">
        <f t="shared" si="25"/>
        <v/>
      </c>
    </row>
    <row r="404" spans="14:17" ht="15.75" x14ac:dyDescent="0.25">
      <c r="N404" s="26" t="str">
        <f t="shared" si="23"/>
        <v/>
      </c>
      <c r="O404" s="25" t="str">
        <f t="shared" si="24"/>
        <v/>
      </c>
      <c r="Q404" s="22" t="str">
        <f t="shared" si="25"/>
        <v/>
      </c>
    </row>
    <row r="405" spans="14:17" ht="15.75" x14ac:dyDescent="0.25">
      <c r="N405" s="26" t="str">
        <f t="shared" si="23"/>
        <v/>
      </c>
      <c r="O405" s="25" t="str">
        <f t="shared" si="24"/>
        <v/>
      </c>
      <c r="Q405" s="22" t="str">
        <f t="shared" si="25"/>
        <v/>
      </c>
    </row>
    <row r="406" spans="14:17" ht="15.75" x14ac:dyDescent="0.25">
      <c r="N406" s="26" t="str">
        <f t="shared" si="23"/>
        <v/>
      </c>
      <c r="O406" s="25" t="str">
        <f t="shared" si="24"/>
        <v/>
      </c>
      <c r="Q406" s="22" t="str">
        <f t="shared" si="25"/>
        <v/>
      </c>
    </row>
    <row r="407" spans="14:17" ht="15.75" x14ac:dyDescent="0.25">
      <c r="N407" s="26" t="str">
        <f t="shared" si="23"/>
        <v/>
      </c>
      <c r="O407" s="25" t="str">
        <f t="shared" si="24"/>
        <v/>
      </c>
      <c r="Q407" s="22" t="str">
        <f t="shared" si="25"/>
        <v/>
      </c>
    </row>
    <row r="408" spans="14:17" ht="15.75" x14ac:dyDescent="0.25">
      <c r="N408" s="26" t="str">
        <f t="shared" si="23"/>
        <v/>
      </c>
      <c r="O408" s="25" t="str">
        <f t="shared" si="24"/>
        <v/>
      </c>
      <c r="Q408" s="22" t="str">
        <f t="shared" si="25"/>
        <v/>
      </c>
    </row>
    <row r="409" spans="14:17" ht="15.75" x14ac:dyDescent="0.25">
      <c r="N409" s="26" t="str">
        <f t="shared" si="23"/>
        <v/>
      </c>
      <c r="O409" s="25" t="str">
        <f t="shared" si="24"/>
        <v/>
      </c>
      <c r="Q409" s="22" t="str">
        <f t="shared" si="25"/>
        <v/>
      </c>
    </row>
    <row r="410" spans="14:17" ht="15.75" x14ac:dyDescent="0.25">
      <c r="N410" s="26" t="str">
        <f t="shared" si="23"/>
        <v/>
      </c>
      <c r="O410" s="25" t="str">
        <f t="shared" si="24"/>
        <v/>
      </c>
      <c r="Q410" s="22" t="str">
        <f t="shared" si="25"/>
        <v/>
      </c>
    </row>
    <row r="411" spans="14:17" ht="15.75" x14ac:dyDescent="0.25">
      <c r="N411" s="26" t="str">
        <f t="shared" si="23"/>
        <v/>
      </c>
      <c r="O411" s="25" t="str">
        <f t="shared" si="24"/>
        <v/>
      </c>
      <c r="Q411" s="22" t="str">
        <f t="shared" si="25"/>
        <v/>
      </c>
    </row>
    <row r="412" spans="14:17" ht="15.75" x14ac:dyDescent="0.25">
      <c r="N412" s="26" t="str">
        <f t="shared" si="23"/>
        <v/>
      </c>
      <c r="O412" s="25" t="str">
        <f t="shared" si="24"/>
        <v/>
      </c>
      <c r="Q412" s="22" t="str">
        <f t="shared" si="25"/>
        <v/>
      </c>
    </row>
    <row r="413" spans="14:17" ht="15.75" x14ac:dyDescent="0.25">
      <c r="N413" s="26" t="str">
        <f t="shared" si="23"/>
        <v/>
      </c>
      <c r="O413" s="25" t="str">
        <f t="shared" si="24"/>
        <v/>
      </c>
      <c r="Q413" s="22" t="str">
        <f t="shared" si="25"/>
        <v/>
      </c>
    </row>
    <row r="414" spans="14:17" ht="15.75" x14ac:dyDescent="0.25">
      <c r="N414" s="26" t="str">
        <f t="shared" si="23"/>
        <v/>
      </c>
      <c r="O414" s="25" t="str">
        <f t="shared" si="24"/>
        <v/>
      </c>
      <c r="Q414" s="22" t="str">
        <f t="shared" si="25"/>
        <v/>
      </c>
    </row>
    <row r="415" spans="14:17" ht="15.75" x14ac:dyDescent="0.25">
      <c r="N415" s="26" t="str">
        <f t="shared" si="23"/>
        <v/>
      </c>
      <c r="O415" s="25" t="str">
        <f t="shared" si="24"/>
        <v/>
      </c>
      <c r="Q415" s="22" t="str">
        <f t="shared" si="25"/>
        <v/>
      </c>
    </row>
    <row r="416" spans="14:17" ht="15.75" x14ac:dyDescent="0.25">
      <c r="N416" s="26" t="str">
        <f t="shared" si="23"/>
        <v/>
      </c>
      <c r="O416" s="25" t="str">
        <f t="shared" si="24"/>
        <v/>
      </c>
      <c r="Q416" s="22" t="str">
        <f t="shared" si="25"/>
        <v/>
      </c>
    </row>
    <row r="417" spans="14:17" ht="15.75" x14ac:dyDescent="0.25">
      <c r="N417" s="26" t="str">
        <f t="shared" si="23"/>
        <v/>
      </c>
      <c r="O417" s="25" t="str">
        <f t="shared" si="24"/>
        <v/>
      </c>
      <c r="Q417" s="22" t="str">
        <f t="shared" si="25"/>
        <v/>
      </c>
    </row>
    <row r="418" spans="14:17" ht="15.75" x14ac:dyDescent="0.25">
      <c r="N418" s="26" t="str">
        <f t="shared" si="23"/>
        <v/>
      </c>
      <c r="O418" s="25" t="str">
        <f t="shared" si="24"/>
        <v/>
      </c>
      <c r="Q418" s="22" t="str">
        <f t="shared" si="25"/>
        <v/>
      </c>
    </row>
    <row r="419" spans="14:17" ht="15.75" x14ac:dyDescent="0.25">
      <c r="N419" s="26" t="str">
        <f t="shared" si="23"/>
        <v/>
      </c>
      <c r="O419" s="25" t="str">
        <f t="shared" si="24"/>
        <v/>
      </c>
      <c r="Q419" s="22" t="str">
        <f t="shared" si="25"/>
        <v/>
      </c>
    </row>
    <row r="420" spans="14:17" ht="15.75" x14ac:dyDescent="0.25">
      <c r="N420" s="26" t="str">
        <f t="shared" si="23"/>
        <v/>
      </c>
      <c r="O420" s="25" t="str">
        <f t="shared" si="24"/>
        <v/>
      </c>
      <c r="Q420" s="22" t="str">
        <f t="shared" si="25"/>
        <v/>
      </c>
    </row>
    <row r="421" spans="14:17" ht="15.75" x14ac:dyDescent="0.25">
      <c r="N421" s="26" t="str">
        <f t="shared" si="23"/>
        <v/>
      </c>
      <c r="O421" s="25" t="str">
        <f t="shared" si="24"/>
        <v/>
      </c>
      <c r="Q421" s="22" t="str">
        <f t="shared" si="25"/>
        <v/>
      </c>
    </row>
    <row r="422" spans="14:17" ht="15.75" x14ac:dyDescent="0.25">
      <c r="N422" s="26" t="str">
        <f t="shared" si="23"/>
        <v/>
      </c>
      <c r="O422" s="25" t="str">
        <f t="shared" si="24"/>
        <v/>
      </c>
      <c r="Q422" s="22" t="str">
        <f t="shared" si="25"/>
        <v/>
      </c>
    </row>
    <row r="423" spans="14:17" ht="15.75" x14ac:dyDescent="0.25">
      <c r="N423" s="26" t="str">
        <f t="shared" si="23"/>
        <v/>
      </c>
      <c r="O423" s="25" t="str">
        <f t="shared" si="24"/>
        <v/>
      </c>
      <c r="Q423" s="22" t="str">
        <f t="shared" si="25"/>
        <v/>
      </c>
    </row>
    <row r="424" spans="14:17" ht="15.75" x14ac:dyDescent="0.25">
      <c r="N424" s="26" t="str">
        <f t="shared" si="23"/>
        <v/>
      </c>
      <c r="O424" s="25" t="str">
        <f t="shared" si="24"/>
        <v/>
      </c>
      <c r="Q424" s="22" t="str">
        <f t="shared" si="25"/>
        <v/>
      </c>
    </row>
    <row r="425" spans="14:17" ht="15.75" x14ac:dyDescent="0.25">
      <c r="N425" s="26" t="str">
        <f t="shared" si="23"/>
        <v/>
      </c>
      <c r="O425" s="25" t="str">
        <f t="shared" si="24"/>
        <v/>
      </c>
      <c r="Q425" s="22" t="str">
        <f t="shared" si="25"/>
        <v/>
      </c>
    </row>
    <row r="426" spans="14:17" ht="15.75" x14ac:dyDescent="0.25">
      <c r="N426" s="26" t="str">
        <f t="shared" si="23"/>
        <v/>
      </c>
      <c r="O426" s="25" t="str">
        <f t="shared" si="24"/>
        <v/>
      </c>
      <c r="Q426" s="22" t="str">
        <f t="shared" si="25"/>
        <v/>
      </c>
    </row>
    <row r="427" spans="14:17" ht="15.75" x14ac:dyDescent="0.25">
      <c r="N427" s="26" t="str">
        <f t="shared" si="23"/>
        <v/>
      </c>
      <c r="O427" s="25" t="str">
        <f t="shared" si="24"/>
        <v/>
      </c>
      <c r="Q427" s="22" t="str">
        <f t="shared" si="25"/>
        <v/>
      </c>
    </row>
    <row r="428" spans="14:17" ht="15.75" x14ac:dyDescent="0.25">
      <c r="N428" s="26" t="str">
        <f t="shared" si="23"/>
        <v/>
      </c>
      <c r="O428" s="25" t="str">
        <f t="shared" si="24"/>
        <v/>
      </c>
      <c r="Q428" s="22" t="str">
        <f t="shared" si="25"/>
        <v/>
      </c>
    </row>
    <row r="429" spans="14:17" ht="15.75" x14ac:dyDescent="0.25">
      <c r="N429" s="26" t="str">
        <f t="shared" si="23"/>
        <v/>
      </c>
      <c r="O429" s="25" t="str">
        <f t="shared" si="24"/>
        <v/>
      </c>
      <c r="Q429" s="22" t="str">
        <f t="shared" si="25"/>
        <v/>
      </c>
    </row>
    <row r="430" spans="14:17" ht="15.75" x14ac:dyDescent="0.25">
      <c r="N430" s="26" t="str">
        <f t="shared" si="23"/>
        <v/>
      </c>
      <c r="O430" s="25" t="str">
        <f t="shared" si="24"/>
        <v/>
      </c>
      <c r="Q430" s="22" t="str">
        <f t="shared" si="25"/>
        <v/>
      </c>
    </row>
    <row r="431" spans="14:17" ht="15.75" x14ac:dyDescent="0.25">
      <c r="N431" s="26" t="str">
        <f t="shared" si="23"/>
        <v/>
      </c>
      <c r="O431" s="25" t="str">
        <f t="shared" si="24"/>
        <v/>
      </c>
      <c r="Q431" s="22" t="str">
        <f t="shared" si="25"/>
        <v/>
      </c>
    </row>
    <row r="432" spans="14:17" ht="15.75" x14ac:dyDescent="0.25">
      <c r="N432" s="26" t="str">
        <f t="shared" si="23"/>
        <v/>
      </c>
      <c r="O432" s="25" t="str">
        <f t="shared" si="24"/>
        <v/>
      </c>
      <c r="Q432" s="22" t="str">
        <f t="shared" si="25"/>
        <v/>
      </c>
    </row>
    <row r="433" spans="14:17" ht="15.75" x14ac:dyDescent="0.25">
      <c r="N433" s="26" t="str">
        <f t="shared" si="23"/>
        <v/>
      </c>
      <c r="O433" s="25" t="str">
        <f t="shared" si="24"/>
        <v/>
      </c>
      <c r="Q433" s="22" t="str">
        <f t="shared" si="25"/>
        <v/>
      </c>
    </row>
    <row r="434" spans="14:17" ht="15.75" x14ac:dyDescent="0.25">
      <c r="N434" s="26" t="str">
        <f t="shared" si="23"/>
        <v/>
      </c>
      <c r="O434" s="25" t="str">
        <f t="shared" si="24"/>
        <v/>
      </c>
      <c r="Q434" s="22" t="str">
        <f t="shared" si="25"/>
        <v/>
      </c>
    </row>
    <row r="435" spans="14:17" ht="15.75" x14ac:dyDescent="0.25">
      <c r="N435" s="26" t="str">
        <f t="shared" si="23"/>
        <v/>
      </c>
      <c r="O435" s="25" t="str">
        <f t="shared" si="24"/>
        <v/>
      </c>
      <c r="Q435" s="22" t="str">
        <f t="shared" si="25"/>
        <v/>
      </c>
    </row>
    <row r="436" spans="14:17" ht="15.75" x14ac:dyDescent="0.25">
      <c r="N436" s="26" t="str">
        <f t="shared" si="23"/>
        <v/>
      </c>
      <c r="O436" s="25" t="str">
        <f t="shared" si="24"/>
        <v/>
      </c>
      <c r="Q436" s="22" t="str">
        <f t="shared" si="25"/>
        <v/>
      </c>
    </row>
    <row r="437" spans="14:17" ht="15.75" x14ac:dyDescent="0.25">
      <c r="N437" s="26" t="str">
        <f t="shared" si="23"/>
        <v/>
      </c>
      <c r="O437" s="25" t="str">
        <f t="shared" si="24"/>
        <v/>
      </c>
      <c r="Q437" s="22" t="str">
        <f t="shared" si="25"/>
        <v/>
      </c>
    </row>
    <row r="438" spans="14:17" ht="15.75" x14ac:dyDescent="0.25">
      <c r="N438" s="26" t="str">
        <f t="shared" si="23"/>
        <v/>
      </c>
      <c r="O438" s="25" t="str">
        <f t="shared" si="24"/>
        <v/>
      </c>
      <c r="Q438" s="22" t="str">
        <f t="shared" si="25"/>
        <v/>
      </c>
    </row>
    <row r="439" spans="14:17" ht="15.75" x14ac:dyDescent="0.25">
      <c r="N439" s="26" t="str">
        <f t="shared" si="23"/>
        <v/>
      </c>
      <c r="O439" s="25" t="str">
        <f t="shared" si="24"/>
        <v/>
      </c>
      <c r="Q439" s="22" t="str">
        <f t="shared" si="25"/>
        <v/>
      </c>
    </row>
    <row r="440" spans="14:17" ht="15.75" x14ac:dyDescent="0.25">
      <c r="N440" s="26" t="str">
        <f t="shared" si="23"/>
        <v/>
      </c>
      <c r="O440" s="25" t="str">
        <f t="shared" si="24"/>
        <v/>
      </c>
      <c r="Q440" s="22" t="str">
        <f t="shared" si="25"/>
        <v/>
      </c>
    </row>
    <row r="441" spans="14:17" ht="15.75" x14ac:dyDescent="0.25">
      <c r="N441" s="26" t="str">
        <f t="shared" si="23"/>
        <v/>
      </c>
      <c r="O441" s="25" t="str">
        <f t="shared" si="24"/>
        <v/>
      </c>
      <c r="Q441" s="22" t="str">
        <f t="shared" si="25"/>
        <v/>
      </c>
    </row>
    <row r="442" spans="14:17" ht="15.75" x14ac:dyDescent="0.25">
      <c r="N442" s="26" t="str">
        <f t="shared" si="23"/>
        <v/>
      </c>
      <c r="O442" s="25" t="str">
        <f t="shared" si="24"/>
        <v/>
      </c>
      <c r="Q442" s="22" t="str">
        <f t="shared" si="25"/>
        <v/>
      </c>
    </row>
    <row r="443" spans="14:17" ht="15.75" x14ac:dyDescent="0.25">
      <c r="N443" s="26" t="str">
        <f t="shared" si="23"/>
        <v/>
      </c>
      <c r="O443" s="25" t="str">
        <f t="shared" si="24"/>
        <v/>
      </c>
      <c r="Q443" s="22" t="str">
        <f t="shared" si="25"/>
        <v/>
      </c>
    </row>
    <row r="444" spans="14:17" ht="15.75" x14ac:dyDescent="0.25">
      <c r="N444" s="26" t="str">
        <f t="shared" si="23"/>
        <v/>
      </c>
      <c r="O444" s="25" t="str">
        <f t="shared" si="24"/>
        <v/>
      </c>
      <c r="Q444" s="22" t="str">
        <f t="shared" si="25"/>
        <v/>
      </c>
    </row>
    <row r="445" spans="14:17" ht="15.75" x14ac:dyDescent="0.25">
      <c r="N445" s="26" t="str">
        <f t="shared" ref="N445:N500" si="26">IFERROR((IF(LEFT($F445,2)="SM",
ROUND($O445*$H445+$P445/30*$H445,0)+$S445,
IF(LEFT($F445,2)="ST",$I445*$Q445+$J445*$R445+$S445+$V445,""))),"")</f>
        <v/>
      </c>
      <c r="O445" s="25" t="str">
        <f t="shared" ref="O445:O500" si="27">IFERROR((IF(LEFT($F445,2)="SM",
ROUND($O445*($H445+IF(($F445="SMS")*($T445="IGEN"),1,0)*100)+$P445*($H445+IF(($F445="SMS")*($T445="IGEN"),1,0)*100)/30,0)+$S445,
IF(LEFT($F445,2)="ST",$I445*$Q445+$J445*$R445+$S445+$V445,""))),"")</f>
        <v/>
      </c>
      <c r="Q445" s="22" t="str">
        <f t="shared" ref="Q445:Q500" si="28">IFERROR((IF(LEFT($F445,2)="SM",
ROUND($O445*($H445+IF(($F445="SMS")*($T445="IGEN"),1,0)*100)+$P445*($H445+IF(($F445="SMS")*($T445="IGEN"),1,0)*100)/30,0)+$S445,
IF(LEFT($F445,2)="ST",$I445*$Q445+$J445*$R445+$S445+$V445,""))),"")</f>
        <v/>
      </c>
    </row>
    <row r="446" spans="14:17" ht="15.75" x14ac:dyDescent="0.25">
      <c r="N446" s="26" t="str">
        <f t="shared" si="26"/>
        <v/>
      </c>
      <c r="O446" s="25" t="str">
        <f t="shared" si="27"/>
        <v/>
      </c>
      <c r="Q446" s="22" t="str">
        <f t="shared" si="28"/>
        <v/>
      </c>
    </row>
    <row r="447" spans="14:17" ht="15.75" x14ac:dyDescent="0.25">
      <c r="N447" s="26" t="str">
        <f t="shared" si="26"/>
        <v/>
      </c>
      <c r="O447" s="25" t="str">
        <f t="shared" si="27"/>
        <v/>
      </c>
      <c r="Q447" s="22" t="str">
        <f t="shared" si="28"/>
        <v/>
      </c>
    </row>
    <row r="448" spans="14:17" ht="15.75" x14ac:dyDescent="0.25">
      <c r="N448" s="26" t="str">
        <f t="shared" si="26"/>
        <v/>
      </c>
      <c r="O448" s="25" t="str">
        <f t="shared" si="27"/>
        <v/>
      </c>
      <c r="Q448" s="22" t="str">
        <f t="shared" si="28"/>
        <v/>
      </c>
    </row>
    <row r="449" spans="14:17" ht="15.75" x14ac:dyDescent="0.25">
      <c r="N449" s="26" t="str">
        <f t="shared" si="26"/>
        <v/>
      </c>
      <c r="O449" s="25" t="str">
        <f t="shared" si="27"/>
        <v/>
      </c>
      <c r="Q449" s="22" t="str">
        <f t="shared" si="28"/>
        <v/>
      </c>
    </row>
    <row r="450" spans="14:17" ht="15.75" x14ac:dyDescent="0.25">
      <c r="N450" s="26" t="str">
        <f t="shared" si="26"/>
        <v/>
      </c>
      <c r="O450" s="25" t="str">
        <f t="shared" si="27"/>
        <v/>
      </c>
      <c r="Q450" s="22" t="str">
        <f t="shared" si="28"/>
        <v/>
      </c>
    </row>
    <row r="451" spans="14:17" ht="15.75" x14ac:dyDescent="0.25">
      <c r="N451" s="26" t="str">
        <f t="shared" si="26"/>
        <v/>
      </c>
      <c r="O451" s="25" t="str">
        <f t="shared" si="27"/>
        <v/>
      </c>
      <c r="Q451" s="22" t="str">
        <f t="shared" si="28"/>
        <v/>
      </c>
    </row>
    <row r="452" spans="14:17" ht="15.75" x14ac:dyDescent="0.25">
      <c r="N452" s="26" t="str">
        <f t="shared" si="26"/>
        <v/>
      </c>
      <c r="O452" s="25" t="str">
        <f t="shared" si="27"/>
        <v/>
      </c>
      <c r="Q452" s="22" t="str">
        <f t="shared" si="28"/>
        <v/>
      </c>
    </row>
    <row r="453" spans="14:17" ht="15.75" x14ac:dyDescent="0.25">
      <c r="N453" s="26" t="str">
        <f t="shared" si="26"/>
        <v/>
      </c>
      <c r="O453" s="25" t="str">
        <f t="shared" si="27"/>
        <v/>
      </c>
      <c r="Q453" s="22" t="str">
        <f t="shared" si="28"/>
        <v/>
      </c>
    </row>
    <row r="454" spans="14:17" ht="15.75" x14ac:dyDescent="0.25">
      <c r="N454" s="26" t="str">
        <f t="shared" si="26"/>
        <v/>
      </c>
      <c r="O454" s="25" t="str">
        <f t="shared" si="27"/>
        <v/>
      </c>
      <c r="Q454" s="22" t="str">
        <f t="shared" si="28"/>
        <v/>
      </c>
    </row>
    <row r="455" spans="14:17" ht="15.75" x14ac:dyDescent="0.25">
      <c r="N455" s="26" t="str">
        <f t="shared" si="26"/>
        <v/>
      </c>
      <c r="O455" s="25" t="str">
        <f t="shared" si="27"/>
        <v/>
      </c>
      <c r="Q455" s="22" t="str">
        <f t="shared" si="28"/>
        <v/>
      </c>
    </row>
    <row r="456" spans="14:17" ht="15.75" x14ac:dyDescent="0.25">
      <c r="N456" s="26" t="str">
        <f t="shared" si="26"/>
        <v/>
      </c>
      <c r="O456" s="25" t="str">
        <f t="shared" si="27"/>
        <v/>
      </c>
      <c r="Q456" s="22" t="str">
        <f t="shared" si="28"/>
        <v/>
      </c>
    </row>
    <row r="457" spans="14:17" ht="15.75" x14ac:dyDescent="0.25">
      <c r="N457" s="26" t="str">
        <f t="shared" si="26"/>
        <v/>
      </c>
      <c r="O457" s="25" t="str">
        <f t="shared" si="27"/>
        <v/>
      </c>
      <c r="Q457" s="22" t="str">
        <f t="shared" si="28"/>
        <v/>
      </c>
    </row>
    <row r="458" spans="14:17" ht="15.75" x14ac:dyDescent="0.25">
      <c r="N458" s="26" t="str">
        <f t="shared" si="26"/>
        <v/>
      </c>
      <c r="O458" s="25" t="str">
        <f t="shared" si="27"/>
        <v/>
      </c>
      <c r="Q458" s="22" t="str">
        <f t="shared" si="28"/>
        <v/>
      </c>
    </row>
    <row r="459" spans="14:17" ht="15.75" x14ac:dyDescent="0.25">
      <c r="N459" s="26" t="str">
        <f t="shared" si="26"/>
        <v/>
      </c>
      <c r="O459" s="25" t="str">
        <f t="shared" si="27"/>
        <v/>
      </c>
      <c r="Q459" s="22" t="str">
        <f t="shared" si="28"/>
        <v/>
      </c>
    </row>
    <row r="460" spans="14:17" ht="15.75" x14ac:dyDescent="0.25">
      <c r="N460" s="26" t="str">
        <f t="shared" si="26"/>
        <v/>
      </c>
      <c r="O460" s="25" t="str">
        <f t="shared" si="27"/>
        <v/>
      </c>
      <c r="Q460" s="22" t="str">
        <f t="shared" si="28"/>
        <v/>
      </c>
    </row>
    <row r="461" spans="14:17" ht="15.75" x14ac:dyDescent="0.25">
      <c r="N461" s="26" t="str">
        <f t="shared" si="26"/>
        <v/>
      </c>
      <c r="O461" s="25" t="str">
        <f t="shared" si="27"/>
        <v/>
      </c>
      <c r="Q461" s="22" t="str">
        <f t="shared" si="28"/>
        <v/>
      </c>
    </row>
    <row r="462" spans="14:17" ht="15.75" x14ac:dyDescent="0.25">
      <c r="N462" s="26" t="str">
        <f t="shared" si="26"/>
        <v/>
      </c>
      <c r="O462" s="25" t="str">
        <f t="shared" si="27"/>
        <v/>
      </c>
      <c r="Q462" s="22" t="str">
        <f t="shared" si="28"/>
        <v/>
      </c>
    </row>
    <row r="463" spans="14:17" ht="15.75" x14ac:dyDescent="0.25">
      <c r="N463" s="26" t="str">
        <f t="shared" si="26"/>
        <v/>
      </c>
      <c r="O463" s="25" t="str">
        <f t="shared" si="27"/>
        <v/>
      </c>
      <c r="Q463" s="22" t="str">
        <f t="shared" si="28"/>
        <v/>
      </c>
    </row>
    <row r="464" spans="14:17" ht="15.75" x14ac:dyDescent="0.25">
      <c r="N464" s="26" t="str">
        <f t="shared" si="26"/>
        <v/>
      </c>
      <c r="O464" s="25" t="str">
        <f t="shared" si="27"/>
        <v/>
      </c>
      <c r="Q464" s="22" t="str">
        <f t="shared" si="28"/>
        <v/>
      </c>
    </row>
    <row r="465" spans="14:17" ht="15.75" x14ac:dyDescent="0.25">
      <c r="N465" s="26" t="str">
        <f t="shared" si="26"/>
        <v/>
      </c>
      <c r="O465" s="25" t="str">
        <f t="shared" si="27"/>
        <v/>
      </c>
      <c r="Q465" s="22" t="str">
        <f t="shared" si="28"/>
        <v/>
      </c>
    </row>
    <row r="466" spans="14:17" ht="15.75" x14ac:dyDescent="0.25">
      <c r="N466" s="26" t="str">
        <f t="shared" si="26"/>
        <v/>
      </c>
      <c r="O466" s="25" t="str">
        <f t="shared" si="27"/>
        <v/>
      </c>
      <c r="Q466" s="22" t="str">
        <f t="shared" si="28"/>
        <v/>
      </c>
    </row>
    <row r="467" spans="14:17" ht="15.75" x14ac:dyDescent="0.25">
      <c r="N467" s="26" t="str">
        <f t="shared" si="26"/>
        <v/>
      </c>
      <c r="O467" s="25" t="str">
        <f t="shared" si="27"/>
        <v/>
      </c>
      <c r="Q467" s="22" t="str">
        <f t="shared" si="28"/>
        <v/>
      </c>
    </row>
    <row r="468" spans="14:17" ht="15.75" x14ac:dyDescent="0.25">
      <c r="N468" s="26" t="str">
        <f t="shared" si="26"/>
        <v/>
      </c>
      <c r="O468" s="25" t="str">
        <f t="shared" si="27"/>
        <v/>
      </c>
      <c r="Q468" s="22" t="str">
        <f t="shared" si="28"/>
        <v/>
      </c>
    </row>
    <row r="469" spans="14:17" ht="15.75" x14ac:dyDescent="0.25">
      <c r="N469" s="26" t="str">
        <f t="shared" si="26"/>
        <v/>
      </c>
      <c r="O469" s="25" t="str">
        <f t="shared" si="27"/>
        <v/>
      </c>
      <c r="Q469" s="22" t="str">
        <f t="shared" si="28"/>
        <v/>
      </c>
    </row>
    <row r="470" spans="14:17" ht="15.75" x14ac:dyDescent="0.25">
      <c r="N470" s="26" t="str">
        <f t="shared" si="26"/>
        <v/>
      </c>
      <c r="O470" s="25" t="str">
        <f t="shared" si="27"/>
        <v/>
      </c>
      <c r="Q470" s="22" t="str">
        <f t="shared" si="28"/>
        <v/>
      </c>
    </row>
    <row r="471" spans="14:17" ht="15.75" x14ac:dyDescent="0.25">
      <c r="N471" s="26" t="str">
        <f t="shared" si="26"/>
        <v/>
      </c>
      <c r="O471" s="25" t="str">
        <f t="shared" si="27"/>
        <v/>
      </c>
      <c r="Q471" s="22" t="str">
        <f t="shared" si="28"/>
        <v/>
      </c>
    </row>
    <row r="472" spans="14:17" ht="15.75" x14ac:dyDescent="0.25">
      <c r="N472" s="26" t="str">
        <f t="shared" si="26"/>
        <v/>
      </c>
      <c r="O472" s="25" t="str">
        <f t="shared" si="27"/>
        <v/>
      </c>
      <c r="Q472" s="22" t="str">
        <f t="shared" si="28"/>
        <v/>
      </c>
    </row>
    <row r="473" spans="14:17" ht="15.75" x14ac:dyDescent="0.25">
      <c r="N473" s="26" t="str">
        <f t="shared" si="26"/>
        <v/>
      </c>
      <c r="O473" s="25" t="str">
        <f t="shared" si="27"/>
        <v/>
      </c>
      <c r="Q473" s="22" t="str">
        <f t="shared" si="28"/>
        <v/>
      </c>
    </row>
    <row r="474" spans="14:17" ht="15.75" x14ac:dyDescent="0.25">
      <c r="N474" s="26" t="str">
        <f t="shared" si="26"/>
        <v/>
      </c>
      <c r="O474" s="25" t="str">
        <f t="shared" si="27"/>
        <v/>
      </c>
      <c r="Q474" s="22" t="str">
        <f t="shared" si="28"/>
        <v/>
      </c>
    </row>
    <row r="475" spans="14:17" ht="15.75" x14ac:dyDescent="0.25">
      <c r="N475" s="26" t="str">
        <f t="shared" si="26"/>
        <v/>
      </c>
      <c r="O475" s="25" t="str">
        <f t="shared" si="27"/>
        <v/>
      </c>
      <c r="Q475" s="22" t="str">
        <f t="shared" si="28"/>
        <v/>
      </c>
    </row>
    <row r="476" spans="14:17" ht="15.75" x14ac:dyDescent="0.25">
      <c r="N476" s="26" t="str">
        <f t="shared" si="26"/>
        <v/>
      </c>
      <c r="O476" s="25" t="str">
        <f t="shared" si="27"/>
        <v/>
      </c>
      <c r="Q476" s="22" t="str">
        <f t="shared" si="28"/>
        <v/>
      </c>
    </row>
    <row r="477" spans="14:17" ht="15.75" x14ac:dyDescent="0.25">
      <c r="N477" s="26" t="str">
        <f t="shared" si="26"/>
        <v/>
      </c>
      <c r="O477" s="25" t="str">
        <f t="shared" si="27"/>
        <v/>
      </c>
      <c r="Q477" s="22" t="str">
        <f t="shared" si="28"/>
        <v/>
      </c>
    </row>
    <row r="478" spans="14:17" ht="15.75" x14ac:dyDescent="0.25">
      <c r="N478" s="26" t="str">
        <f t="shared" si="26"/>
        <v/>
      </c>
      <c r="O478" s="25" t="str">
        <f t="shared" si="27"/>
        <v/>
      </c>
      <c r="Q478" s="22" t="str">
        <f t="shared" si="28"/>
        <v/>
      </c>
    </row>
    <row r="479" spans="14:17" ht="15.75" x14ac:dyDescent="0.25">
      <c r="N479" s="26" t="str">
        <f t="shared" si="26"/>
        <v/>
      </c>
      <c r="O479" s="25" t="str">
        <f t="shared" si="27"/>
        <v/>
      </c>
      <c r="Q479" s="22" t="str">
        <f t="shared" si="28"/>
        <v/>
      </c>
    </row>
    <row r="480" spans="14:17" ht="15.75" x14ac:dyDescent="0.25">
      <c r="N480" s="26" t="str">
        <f t="shared" si="26"/>
        <v/>
      </c>
      <c r="O480" s="25" t="str">
        <f t="shared" si="27"/>
        <v/>
      </c>
      <c r="Q480" s="22" t="str">
        <f t="shared" si="28"/>
        <v/>
      </c>
    </row>
    <row r="481" spans="14:17" ht="15.75" x14ac:dyDescent="0.25">
      <c r="N481" s="26" t="str">
        <f t="shared" si="26"/>
        <v/>
      </c>
      <c r="O481" s="25" t="str">
        <f t="shared" si="27"/>
        <v/>
      </c>
      <c r="Q481" s="22" t="str">
        <f t="shared" si="28"/>
        <v/>
      </c>
    </row>
    <row r="482" spans="14:17" ht="15.75" x14ac:dyDescent="0.25">
      <c r="N482" s="26" t="str">
        <f t="shared" si="26"/>
        <v/>
      </c>
      <c r="O482" s="25" t="str">
        <f t="shared" si="27"/>
        <v/>
      </c>
      <c r="Q482" s="22" t="str">
        <f t="shared" si="28"/>
        <v/>
      </c>
    </row>
    <row r="483" spans="14:17" ht="15.75" x14ac:dyDescent="0.25">
      <c r="N483" s="26" t="str">
        <f t="shared" si="26"/>
        <v/>
      </c>
      <c r="O483" s="25" t="str">
        <f t="shared" si="27"/>
        <v/>
      </c>
      <c r="Q483" s="22" t="str">
        <f t="shared" si="28"/>
        <v/>
      </c>
    </row>
    <row r="484" spans="14:17" ht="15.75" x14ac:dyDescent="0.25">
      <c r="N484" s="26" t="str">
        <f t="shared" si="26"/>
        <v/>
      </c>
      <c r="O484" s="25" t="str">
        <f t="shared" si="27"/>
        <v/>
      </c>
      <c r="Q484" s="22" t="str">
        <f t="shared" si="28"/>
        <v/>
      </c>
    </row>
    <row r="485" spans="14:17" ht="15.75" x14ac:dyDescent="0.25">
      <c r="N485" s="26" t="str">
        <f t="shared" si="26"/>
        <v/>
      </c>
      <c r="O485" s="25" t="str">
        <f t="shared" si="27"/>
        <v/>
      </c>
      <c r="Q485" s="22" t="str">
        <f t="shared" si="28"/>
        <v/>
      </c>
    </row>
    <row r="486" spans="14:17" ht="15.75" x14ac:dyDescent="0.25">
      <c r="N486" s="26" t="str">
        <f t="shared" si="26"/>
        <v/>
      </c>
      <c r="O486" s="25" t="str">
        <f t="shared" si="27"/>
        <v/>
      </c>
      <c r="Q486" s="22" t="str">
        <f t="shared" si="28"/>
        <v/>
      </c>
    </row>
    <row r="487" spans="14:17" ht="15.75" x14ac:dyDescent="0.25">
      <c r="N487" s="26" t="str">
        <f t="shared" si="26"/>
        <v/>
      </c>
      <c r="O487" s="25" t="str">
        <f t="shared" si="27"/>
        <v/>
      </c>
      <c r="Q487" s="22" t="str">
        <f t="shared" si="28"/>
        <v/>
      </c>
    </row>
    <row r="488" spans="14:17" ht="15.75" x14ac:dyDescent="0.25">
      <c r="N488" s="26" t="str">
        <f t="shared" si="26"/>
        <v/>
      </c>
      <c r="O488" s="25" t="str">
        <f t="shared" si="27"/>
        <v/>
      </c>
      <c r="Q488" s="22" t="str">
        <f t="shared" si="28"/>
        <v/>
      </c>
    </row>
    <row r="489" spans="14:17" ht="15.75" x14ac:dyDescent="0.25">
      <c r="N489" s="26" t="str">
        <f t="shared" si="26"/>
        <v/>
      </c>
      <c r="O489" s="25" t="str">
        <f t="shared" si="27"/>
        <v/>
      </c>
      <c r="Q489" s="22" t="str">
        <f t="shared" si="28"/>
        <v/>
      </c>
    </row>
    <row r="490" spans="14:17" ht="15.75" x14ac:dyDescent="0.25">
      <c r="N490" s="26" t="str">
        <f t="shared" si="26"/>
        <v/>
      </c>
      <c r="O490" s="25" t="str">
        <f t="shared" si="27"/>
        <v/>
      </c>
      <c r="Q490" s="22" t="str">
        <f t="shared" si="28"/>
        <v/>
      </c>
    </row>
    <row r="491" spans="14:17" ht="15.75" x14ac:dyDescent="0.25">
      <c r="N491" s="26" t="str">
        <f t="shared" si="26"/>
        <v/>
      </c>
      <c r="O491" s="25" t="str">
        <f t="shared" si="27"/>
        <v/>
      </c>
      <c r="Q491" s="22" t="str">
        <f t="shared" si="28"/>
        <v/>
      </c>
    </row>
    <row r="492" spans="14:17" ht="15.75" x14ac:dyDescent="0.25">
      <c r="N492" s="26" t="str">
        <f t="shared" si="26"/>
        <v/>
      </c>
      <c r="O492" s="25" t="str">
        <f t="shared" si="27"/>
        <v/>
      </c>
      <c r="Q492" s="22" t="str">
        <f t="shared" si="28"/>
        <v/>
      </c>
    </row>
    <row r="493" spans="14:17" ht="15.75" x14ac:dyDescent="0.25">
      <c r="N493" s="24" t="str">
        <f t="shared" si="26"/>
        <v/>
      </c>
      <c r="O493" s="25" t="str">
        <f t="shared" si="27"/>
        <v/>
      </c>
      <c r="Q493" s="22" t="str">
        <f t="shared" si="28"/>
        <v/>
      </c>
    </row>
    <row r="494" spans="14:17" ht="15.75" x14ac:dyDescent="0.25">
      <c r="N494" s="25" t="str">
        <f t="shared" si="26"/>
        <v/>
      </c>
      <c r="O494" s="25" t="str">
        <f t="shared" si="27"/>
        <v/>
      </c>
      <c r="Q494" s="22" t="str">
        <f t="shared" si="28"/>
        <v/>
      </c>
    </row>
    <row r="495" spans="14:17" ht="15.75" x14ac:dyDescent="0.25">
      <c r="N495" s="25" t="str">
        <f t="shared" si="26"/>
        <v/>
      </c>
      <c r="O495" s="25" t="str">
        <f t="shared" si="27"/>
        <v/>
      </c>
      <c r="Q495" s="22" t="str">
        <f t="shared" si="28"/>
        <v/>
      </c>
    </row>
    <row r="496" spans="14:17" ht="15.75" x14ac:dyDescent="0.25">
      <c r="N496" s="25" t="str">
        <f t="shared" si="26"/>
        <v/>
      </c>
      <c r="O496" s="25" t="str">
        <f t="shared" si="27"/>
        <v/>
      </c>
      <c r="Q496" s="22" t="str">
        <f t="shared" si="28"/>
        <v/>
      </c>
    </row>
    <row r="497" spans="14:17" ht="15.75" x14ac:dyDescent="0.25">
      <c r="N497" s="25" t="str">
        <f t="shared" si="26"/>
        <v/>
      </c>
      <c r="O497" s="25" t="str">
        <f t="shared" si="27"/>
        <v/>
      </c>
      <c r="Q497" s="22" t="str">
        <f t="shared" si="28"/>
        <v/>
      </c>
    </row>
    <row r="498" spans="14:17" ht="15.75" x14ac:dyDescent="0.25">
      <c r="N498" s="25" t="str">
        <f t="shared" si="26"/>
        <v/>
      </c>
      <c r="O498" s="25" t="str">
        <f t="shared" si="27"/>
        <v/>
      </c>
      <c r="Q498" s="22" t="str">
        <f t="shared" si="28"/>
        <v/>
      </c>
    </row>
    <row r="499" spans="14:17" ht="15.75" x14ac:dyDescent="0.25">
      <c r="N499" s="25" t="str">
        <f t="shared" si="26"/>
        <v/>
      </c>
      <c r="O499" s="25" t="str">
        <f t="shared" si="27"/>
        <v/>
      </c>
      <c r="Q499" s="22" t="str">
        <f t="shared" si="28"/>
        <v/>
      </c>
    </row>
    <row r="500" spans="14:17" ht="15.75" x14ac:dyDescent="0.25">
      <c r="N500" s="25" t="str">
        <f t="shared" si="26"/>
        <v/>
      </c>
      <c r="O500" s="25" t="str">
        <f t="shared" si="27"/>
        <v/>
      </c>
      <c r="Q500" s="22" t="str">
        <f t="shared" si="28"/>
        <v/>
      </c>
    </row>
  </sheetData>
  <sheetProtection password="E216" sheet="1" objects="1" scenarios="1" formatCells="0" formatColumns="0"/>
  <conditionalFormatting sqref="N2:N500">
    <cfRule type="expression" dxfId="2" priority="3">
      <formula>$F2&lt;&gt;""</formula>
    </cfRule>
  </conditionalFormatting>
  <conditionalFormatting sqref="O2:O500 N2:Q124">
    <cfRule type="expression" dxfId="1" priority="2">
      <formula>$F2&lt;&gt;""</formula>
    </cfRule>
  </conditionalFormatting>
  <conditionalFormatting sqref="H2:H124">
    <cfRule type="containsErrors" dxfId="0" priority="1">
      <formula>ISERROR(H2)</formula>
    </cfRule>
  </conditionalFormatting>
  <dataValidations count="3">
    <dataValidation type="list" allowBlank="1" sqref="C2:C231">
      <formula1>Mobilitástípus</formula1>
    </dataValidation>
    <dataValidation type="list" allowBlank="1" sqref="D2:D292">
      <formula1>Országkód</formula1>
    </dataValidation>
    <dataValidation type="list" allowBlank="1" showInputMessage="1" prompt="Külön pályázni kell rá! Ld honlap" sqref="M1:M1048576">
      <formula1>Szociális</formula1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H2" sqref="H1:H2"/>
    </sheetView>
  </sheetViews>
  <sheetFormatPr defaultRowHeight="15" x14ac:dyDescent="0.25"/>
  <cols>
    <col min="1" max="1" width="33.28515625" bestFit="1" customWidth="1"/>
    <col min="2" max="2" width="8.7109375" bestFit="1" customWidth="1"/>
    <col min="3" max="3" width="10.140625" bestFit="1" customWidth="1"/>
    <col min="4" max="4" width="10.28515625" bestFit="1" customWidth="1"/>
    <col min="6" max="6" width="24.85546875" customWidth="1"/>
  </cols>
  <sheetData>
    <row r="1" spans="1:8" ht="1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F1" s="15" t="s">
        <v>71</v>
      </c>
      <c r="H1" t="s">
        <v>75</v>
      </c>
    </row>
    <row r="2" spans="1:8" ht="15.75" thickBot="1" x14ac:dyDescent="0.3">
      <c r="A2" s="4" t="s">
        <v>4</v>
      </c>
      <c r="B2" s="5" t="s">
        <v>5</v>
      </c>
      <c r="C2" s="6">
        <v>500</v>
      </c>
      <c r="D2" s="6">
        <v>600</v>
      </c>
      <c r="F2" s="15" t="s">
        <v>73</v>
      </c>
      <c r="H2" t="s">
        <v>76</v>
      </c>
    </row>
    <row r="3" spans="1:8" ht="16.5" thickTop="1" thickBot="1" x14ac:dyDescent="0.3">
      <c r="A3" s="7" t="s">
        <v>6</v>
      </c>
      <c r="B3" s="8" t="s">
        <v>7</v>
      </c>
      <c r="C3" s="9">
        <v>450</v>
      </c>
      <c r="D3" s="9">
        <v>550</v>
      </c>
      <c r="F3" s="15" t="s">
        <v>72</v>
      </c>
    </row>
    <row r="4" spans="1:8" ht="16.5" thickTop="1" thickBot="1" x14ac:dyDescent="0.3">
      <c r="A4" s="7" t="s">
        <v>8</v>
      </c>
      <c r="B4" s="8" t="s">
        <v>9</v>
      </c>
      <c r="C4" s="10">
        <v>400</v>
      </c>
      <c r="D4" s="10">
        <v>500</v>
      </c>
    </row>
    <row r="5" spans="1:8" ht="16.5" thickTop="1" thickBot="1" x14ac:dyDescent="0.3">
      <c r="A5" s="7" t="s">
        <v>10</v>
      </c>
      <c r="B5" s="8" t="s">
        <v>11</v>
      </c>
      <c r="C5" s="9">
        <v>450</v>
      </c>
      <c r="D5" s="9">
        <v>550</v>
      </c>
    </row>
    <row r="6" spans="1:8" ht="16.5" thickTop="1" thickBot="1" x14ac:dyDescent="0.3">
      <c r="A6" s="7" t="s">
        <v>12</v>
      </c>
      <c r="B6" s="8" t="s">
        <v>13</v>
      </c>
      <c r="C6" s="9">
        <v>450</v>
      </c>
      <c r="D6" s="9">
        <v>550</v>
      </c>
    </row>
    <row r="7" spans="1:8" ht="16.5" thickTop="1" thickBot="1" x14ac:dyDescent="0.3">
      <c r="A7" s="7" t="s">
        <v>14</v>
      </c>
      <c r="B7" s="8" t="s">
        <v>15</v>
      </c>
      <c r="C7" s="9">
        <v>450</v>
      </c>
      <c r="D7" s="9">
        <v>550</v>
      </c>
    </row>
    <row r="8" spans="1:8" ht="16.5" thickTop="1" thickBot="1" x14ac:dyDescent="0.3">
      <c r="A8" s="7" t="s">
        <v>16</v>
      </c>
      <c r="B8" s="8" t="s">
        <v>17</v>
      </c>
      <c r="C8" s="11">
        <v>500</v>
      </c>
      <c r="D8" s="11">
        <v>600</v>
      </c>
    </row>
    <row r="9" spans="1:8" ht="16.5" thickTop="1" thickBot="1" x14ac:dyDescent="0.3">
      <c r="A9" s="7" t="s">
        <v>18</v>
      </c>
      <c r="B9" s="8" t="s">
        <v>19</v>
      </c>
      <c r="C9" s="10">
        <v>400</v>
      </c>
      <c r="D9" s="10">
        <v>500</v>
      </c>
    </row>
    <row r="10" spans="1:8" ht="16.5" thickTop="1" thickBot="1" x14ac:dyDescent="0.3">
      <c r="A10" s="7" t="s">
        <v>20</v>
      </c>
      <c r="B10" s="8" t="s">
        <v>21</v>
      </c>
      <c r="C10" s="9">
        <v>450</v>
      </c>
      <c r="D10" s="9">
        <v>550</v>
      </c>
    </row>
    <row r="11" spans="1:8" ht="16.5" thickTop="1" thickBot="1" x14ac:dyDescent="0.3">
      <c r="A11" s="7" t="s">
        <v>22</v>
      </c>
      <c r="B11" s="8" t="s">
        <v>23</v>
      </c>
      <c r="C11" s="9">
        <v>450</v>
      </c>
      <c r="D11" s="9">
        <v>550</v>
      </c>
    </row>
    <row r="12" spans="1:8" ht="16.5" thickTop="1" thickBot="1" x14ac:dyDescent="0.3">
      <c r="A12" s="7" t="s">
        <v>24</v>
      </c>
      <c r="B12" s="8" t="s">
        <v>25</v>
      </c>
      <c r="C12" s="11">
        <v>500</v>
      </c>
      <c r="D12" s="11">
        <v>600</v>
      </c>
    </row>
    <row r="13" spans="1:8" ht="16.5" thickTop="1" thickBot="1" x14ac:dyDescent="0.3">
      <c r="A13" s="7" t="s">
        <v>26</v>
      </c>
      <c r="B13" s="8" t="s">
        <v>27</v>
      </c>
      <c r="C13" s="11">
        <v>500</v>
      </c>
      <c r="D13" s="11">
        <v>600</v>
      </c>
    </row>
    <row r="14" spans="1:8" ht="16.5" thickTop="1" thickBot="1" x14ac:dyDescent="0.3">
      <c r="A14" s="7" t="s">
        <v>28</v>
      </c>
      <c r="B14" s="8" t="s">
        <v>29</v>
      </c>
      <c r="C14" s="9">
        <v>450</v>
      </c>
      <c r="D14" s="9">
        <v>550</v>
      </c>
    </row>
    <row r="15" spans="1:8" ht="16.5" thickTop="1" thickBot="1" x14ac:dyDescent="0.3">
      <c r="A15" s="7" t="s">
        <v>30</v>
      </c>
      <c r="B15" s="8" t="s">
        <v>31</v>
      </c>
      <c r="C15" s="10">
        <v>400</v>
      </c>
      <c r="D15" s="10">
        <v>500</v>
      </c>
    </row>
    <row r="16" spans="1:8" ht="16.5" thickTop="1" thickBot="1" x14ac:dyDescent="0.3">
      <c r="A16" s="7" t="s">
        <v>32</v>
      </c>
      <c r="B16" s="8" t="s">
        <v>33</v>
      </c>
      <c r="C16" s="11">
        <v>500</v>
      </c>
      <c r="D16" s="11">
        <v>600</v>
      </c>
    </row>
    <row r="17" spans="1:4" ht="16.5" thickTop="1" thickBot="1" x14ac:dyDescent="0.3">
      <c r="A17" s="7" t="s">
        <v>34</v>
      </c>
      <c r="B17" s="8" t="s">
        <v>35</v>
      </c>
      <c r="C17" s="9">
        <v>450</v>
      </c>
      <c r="D17" s="9">
        <v>550</v>
      </c>
    </row>
    <row r="18" spans="1:4" ht="16.5" thickTop="1" thickBot="1" x14ac:dyDescent="0.3">
      <c r="A18" s="7" t="s">
        <v>36</v>
      </c>
      <c r="B18" s="8" t="s">
        <v>37</v>
      </c>
      <c r="C18" s="11">
        <v>500</v>
      </c>
      <c r="D18" s="11">
        <v>600</v>
      </c>
    </row>
    <row r="19" spans="1:4" ht="16.5" thickTop="1" thickBot="1" x14ac:dyDescent="0.3">
      <c r="A19" s="7" t="s">
        <v>38</v>
      </c>
      <c r="B19" s="8" t="s">
        <v>39</v>
      </c>
      <c r="C19" s="11">
        <v>500</v>
      </c>
      <c r="D19" s="11">
        <v>600</v>
      </c>
    </row>
    <row r="20" spans="1:4" ht="16.5" thickTop="1" thickBot="1" x14ac:dyDescent="0.3">
      <c r="A20" s="7" t="s">
        <v>40</v>
      </c>
      <c r="B20" s="8" t="s">
        <v>41</v>
      </c>
      <c r="C20" s="10">
        <v>400</v>
      </c>
      <c r="D20" s="10">
        <v>500</v>
      </c>
    </row>
    <row r="21" spans="1:4" ht="16.5" thickTop="1" thickBot="1" x14ac:dyDescent="0.3">
      <c r="A21" s="7" t="s">
        <v>42</v>
      </c>
      <c r="B21" s="8" t="s">
        <v>43</v>
      </c>
      <c r="C21" s="9">
        <v>450</v>
      </c>
      <c r="D21" s="9">
        <v>550</v>
      </c>
    </row>
    <row r="22" spans="1:4" ht="16.5" thickTop="1" thickBot="1" x14ac:dyDescent="0.3">
      <c r="A22" s="7" t="s">
        <v>44</v>
      </c>
      <c r="B22" s="8" t="s">
        <v>45</v>
      </c>
      <c r="C22" s="10">
        <v>400</v>
      </c>
      <c r="D22" s="10">
        <v>500</v>
      </c>
    </row>
    <row r="23" spans="1:4" ht="16.5" thickTop="1" thickBot="1" x14ac:dyDescent="0.3">
      <c r="A23" s="7" t="s">
        <v>46</v>
      </c>
      <c r="B23" s="8" t="s">
        <v>47</v>
      </c>
      <c r="C23" s="10">
        <v>400</v>
      </c>
      <c r="D23" s="10">
        <v>500</v>
      </c>
    </row>
    <row r="24" spans="1:4" ht="16.5" thickTop="1" thickBot="1" x14ac:dyDescent="0.3">
      <c r="A24" s="7" t="s">
        <v>48</v>
      </c>
      <c r="B24" s="8" t="s">
        <v>49</v>
      </c>
      <c r="C24" s="10">
        <v>400</v>
      </c>
      <c r="D24" s="10">
        <v>500</v>
      </c>
    </row>
    <row r="25" spans="1:4" ht="16.5" thickTop="1" thickBot="1" x14ac:dyDescent="0.3">
      <c r="A25" s="7" t="s">
        <v>50</v>
      </c>
      <c r="B25" s="8" t="s">
        <v>51</v>
      </c>
      <c r="C25" s="9">
        <v>450</v>
      </c>
      <c r="D25" s="9">
        <v>550</v>
      </c>
    </row>
    <row r="26" spans="1:4" ht="16.5" thickTop="1" thickBot="1" x14ac:dyDescent="0.3">
      <c r="A26" s="7" t="s">
        <v>52</v>
      </c>
      <c r="B26" s="8" t="s">
        <v>53</v>
      </c>
      <c r="C26" s="11">
        <v>500</v>
      </c>
      <c r="D26" s="11">
        <v>600</v>
      </c>
    </row>
    <row r="27" spans="1:4" ht="16.5" thickTop="1" thickBot="1" x14ac:dyDescent="0.3">
      <c r="A27" s="7" t="s">
        <v>54</v>
      </c>
      <c r="B27" s="8" t="s">
        <v>55</v>
      </c>
      <c r="C27" s="10">
        <v>400</v>
      </c>
      <c r="D27" s="10">
        <v>500</v>
      </c>
    </row>
    <row r="28" spans="1:4" ht="16.5" thickTop="1" thickBot="1" x14ac:dyDescent="0.3">
      <c r="A28" s="7" t="s">
        <v>56</v>
      </c>
      <c r="B28" s="8" t="s">
        <v>57</v>
      </c>
      <c r="C28" s="9">
        <v>450</v>
      </c>
      <c r="D28" s="9">
        <v>550</v>
      </c>
    </row>
    <row r="29" spans="1:4" ht="16.5" thickTop="1" thickBot="1" x14ac:dyDescent="0.3">
      <c r="A29" s="7" t="s">
        <v>58</v>
      </c>
      <c r="B29" s="8" t="s">
        <v>59</v>
      </c>
      <c r="C29" s="10">
        <v>400</v>
      </c>
      <c r="D29" s="10">
        <v>500</v>
      </c>
    </row>
    <row r="30" spans="1:4" ht="16.5" thickTop="1" thickBot="1" x14ac:dyDescent="0.3">
      <c r="A30" s="7" t="s">
        <v>60</v>
      </c>
      <c r="B30" s="8" t="s">
        <v>61</v>
      </c>
      <c r="C30" s="11">
        <v>500</v>
      </c>
      <c r="D30" s="11">
        <v>600</v>
      </c>
    </row>
    <row r="31" spans="1:4" ht="16.5" thickTop="1" thickBot="1" x14ac:dyDescent="0.3">
      <c r="A31" s="7" t="s">
        <v>62</v>
      </c>
      <c r="B31" s="8" t="s">
        <v>63</v>
      </c>
      <c r="C31" s="9">
        <v>450</v>
      </c>
      <c r="D31" s="9">
        <v>550</v>
      </c>
    </row>
    <row r="32" spans="1:4" ht="16.5" thickTop="1" thickBot="1" x14ac:dyDescent="0.3">
      <c r="A32" s="7" t="s">
        <v>64</v>
      </c>
      <c r="B32" s="8" t="s">
        <v>65</v>
      </c>
      <c r="C32" s="10">
        <v>400</v>
      </c>
      <c r="D32" s="10">
        <v>500</v>
      </c>
    </row>
    <row r="33" spans="1:4" ht="16.5" thickTop="1" thickBot="1" x14ac:dyDescent="0.3">
      <c r="A33" s="7" t="s">
        <v>66</v>
      </c>
      <c r="B33" s="8" t="s">
        <v>67</v>
      </c>
      <c r="C33" s="9">
        <v>450</v>
      </c>
      <c r="D33" s="9">
        <v>550</v>
      </c>
    </row>
    <row r="34" spans="1:4" ht="16.5" thickTop="1" thickBot="1" x14ac:dyDescent="0.3">
      <c r="A34" s="12" t="s">
        <v>68</v>
      </c>
      <c r="B34" s="13" t="s">
        <v>69</v>
      </c>
      <c r="C34" s="14">
        <v>500</v>
      </c>
      <c r="D34" s="14">
        <v>600</v>
      </c>
    </row>
  </sheetData>
  <sheetProtection password="E216" sheet="1" objects="1" scenarios="1"/>
  <autoFilter ref="A1:D3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Ösztöndíj kalkuláció</vt:lpstr>
      <vt:lpstr>Támogatások</vt:lpstr>
      <vt:lpstr>Mobilitástípus</vt:lpstr>
      <vt:lpstr>Országkód</vt:lpstr>
      <vt:lpstr>Szociális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Seres Nóra</dc:creator>
  <cp:lastModifiedBy>Seres Nóra</cp:lastModifiedBy>
  <cp:lastPrinted>2017-05-09T13:41:58Z</cp:lastPrinted>
  <dcterms:created xsi:type="dcterms:W3CDTF">2017-05-09T11:01:23Z</dcterms:created>
  <dcterms:modified xsi:type="dcterms:W3CDTF">2017-05-11T13:08:14Z</dcterms:modified>
</cp:coreProperties>
</file>