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745" activeTab="6"/>
  </bookViews>
  <sheets>
    <sheet name="ÁOK I." sheetId="3" r:id="rId1"/>
    <sheet name="FOK I." sheetId="4" r:id="rId2"/>
    <sheet name="DM I." sheetId="8" r:id="rId3"/>
    <sheet name="ED I." sheetId="7" r:id="rId4"/>
    <sheet name="DZ I." sheetId="9" r:id="rId5"/>
    <sheet name="ÁOK II." sheetId="5" r:id="rId6"/>
    <sheet name="FOK II." sheetId="6" r:id="rId7"/>
    <sheet name="EM II." sheetId="2" r:id="rId8"/>
    <sheet name="ED II." sheetId="1" r:id="rId9"/>
  </sheets>
  <calcPr calcId="125725"/>
</workbook>
</file>

<file path=xl/calcChain.xml><?xml version="1.0" encoding="utf-8"?>
<calcChain xmlns="http://schemas.openxmlformats.org/spreadsheetml/2006/main">
  <c r="H4" i="1"/>
  <c r="I5" i="4"/>
  <c r="I6"/>
  <c r="I7"/>
  <c r="I8"/>
  <c r="I4"/>
  <c r="K4" i="3"/>
  <c r="I4"/>
  <c r="L4" i="6"/>
  <c r="L7" i="1"/>
  <c r="L5"/>
  <c r="L6"/>
  <c r="L8"/>
  <c r="L4"/>
  <c r="J4" i="2"/>
  <c r="L5" i="6"/>
  <c r="L5" i="5"/>
  <c r="L6"/>
  <c r="L7"/>
  <c r="L8"/>
  <c r="L9"/>
  <c r="L10"/>
  <c r="L12"/>
  <c r="L11"/>
  <c r="L13"/>
  <c r="L4"/>
  <c r="K4" i="9"/>
  <c r="K6"/>
  <c r="K7"/>
  <c r="K5"/>
  <c r="K5" i="7"/>
  <c r="K6"/>
  <c r="K8"/>
  <c r="K7"/>
  <c r="K10"/>
  <c r="K9"/>
  <c r="K4"/>
  <c r="J4" i="8"/>
  <c r="J10"/>
  <c r="J8"/>
  <c r="J6"/>
  <c r="J7"/>
  <c r="J9"/>
  <c r="J11"/>
  <c r="J12"/>
  <c r="J13"/>
  <c r="J14"/>
  <c r="J15"/>
  <c r="J16"/>
  <c r="J5"/>
  <c r="K5" i="4"/>
  <c r="K7"/>
  <c r="K8"/>
  <c r="K6"/>
  <c r="K4"/>
  <c r="K7" i="3"/>
  <c r="K9"/>
  <c r="K8"/>
  <c r="K5"/>
  <c r="K6"/>
  <c r="K10"/>
  <c r="J5" i="2"/>
  <c r="J10"/>
  <c r="J8"/>
  <c r="J11"/>
  <c r="J7"/>
  <c r="J6"/>
  <c r="J12"/>
  <c r="J14"/>
  <c r="J9"/>
  <c r="J16"/>
  <c r="J18"/>
  <c r="J20"/>
  <c r="J19"/>
  <c r="J23"/>
  <c r="J25"/>
  <c r="J22"/>
  <c r="J24"/>
  <c r="J26"/>
  <c r="J28"/>
  <c r="J13"/>
  <c r="J15"/>
  <c r="J17"/>
  <c r="J27"/>
  <c r="J30"/>
  <c r="J21"/>
  <c r="J29"/>
  <c r="G6"/>
  <c r="I10"/>
  <c r="I11"/>
  <c r="I4"/>
  <c r="I20"/>
  <c r="I8"/>
  <c r="I7"/>
  <c r="I12"/>
  <c r="I14"/>
  <c r="I19"/>
  <c r="I18"/>
  <c r="I6"/>
  <c r="I23"/>
  <c r="I16"/>
  <c r="I25"/>
  <c r="I24"/>
  <c r="I26"/>
  <c r="I9"/>
  <c r="I28"/>
  <c r="I22"/>
  <c r="I13"/>
  <c r="I15"/>
  <c r="I17"/>
  <c r="I27"/>
  <c r="I30"/>
  <c r="I21"/>
  <c r="I29"/>
  <c r="G10"/>
  <c r="G11"/>
  <c r="G4"/>
  <c r="G20"/>
  <c r="G8"/>
  <c r="G7"/>
  <c r="G12"/>
  <c r="G14"/>
  <c r="G19"/>
  <c r="G18"/>
  <c r="G23"/>
  <c r="G16"/>
  <c r="G25"/>
  <c r="G24"/>
  <c r="G26"/>
  <c r="G9"/>
  <c r="G28"/>
  <c r="G22"/>
  <c r="G13"/>
  <c r="G15"/>
  <c r="G17"/>
  <c r="G27"/>
  <c r="G30"/>
  <c r="G21"/>
  <c r="G29"/>
  <c r="J5" i="5"/>
  <c r="J9"/>
  <c r="J8"/>
  <c r="J7"/>
  <c r="J6"/>
  <c r="J12"/>
  <c r="J10"/>
  <c r="J13"/>
  <c r="J11"/>
  <c r="H5"/>
  <c r="H9"/>
  <c r="H8"/>
  <c r="H7"/>
  <c r="H6"/>
  <c r="H12"/>
  <c r="H10"/>
  <c r="H13"/>
  <c r="H11"/>
  <c r="E5" i="7"/>
  <c r="E6"/>
  <c r="E8"/>
  <c r="E7"/>
  <c r="E9"/>
  <c r="E10"/>
  <c r="E4"/>
  <c r="I7" i="3"/>
  <c r="I9"/>
  <c r="I8"/>
  <c r="I5"/>
  <c r="I6"/>
  <c r="I10"/>
  <c r="I4" i="9"/>
  <c r="I6"/>
  <c r="I7"/>
  <c r="I5"/>
  <c r="I5" i="7"/>
  <c r="I6"/>
  <c r="I8"/>
  <c r="I7"/>
  <c r="I9"/>
  <c r="I10"/>
  <c r="I4"/>
  <c r="I5" i="8"/>
  <c r="I8"/>
  <c r="I4"/>
  <c r="I6"/>
  <c r="I7"/>
  <c r="I11"/>
  <c r="I9"/>
  <c r="I12"/>
  <c r="I16"/>
  <c r="I15"/>
  <c r="I13"/>
  <c r="I14"/>
  <c r="H5" i="1"/>
  <c r="H6"/>
  <c r="H8"/>
  <c r="H7"/>
  <c r="J5"/>
  <c r="J6"/>
  <c r="J8"/>
  <c r="J7"/>
  <c r="J4"/>
  <c r="H5" i="6"/>
  <c r="H4"/>
  <c r="E5" i="5"/>
  <c r="E9"/>
  <c r="E8"/>
  <c r="E7"/>
  <c r="E6"/>
  <c r="E12"/>
  <c r="E10"/>
  <c r="E13"/>
  <c r="E11"/>
  <c r="E4"/>
  <c r="J4" i="6"/>
  <c r="J5"/>
  <c r="I5" i="2"/>
  <c r="G5"/>
  <c r="H4" i="5"/>
  <c r="J4"/>
  <c r="I10" i="8"/>
  <c r="E7" i="9"/>
  <c r="E6"/>
  <c r="E4"/>
  <c r="E5"/>
  <c r="E5" i="8"/>
  <c r="E8"/>
  <c r="E4"/>
  <c r="E6"/>
  <c r="E7"/>
  <c r="E11"/>
  <c r="E9"/>
  <c r="E12"/>
  <c r="E16"/>
  <c r="E15"/>
  <c r="E13"/>
  <c r="E14"/>
  <c r="E10"/>
  <c r="E5" i="6"/>
  <c r="E4"/>
  <c r="E5" i="4"/>
  <c r="E7"/>
  <c r="E8"/>
  <c r="E6"/>
  <c r="E4"/>
  <c r="E7" i="3"/>
  <c r="E9"/>
  <c r="E8"/>
  <c r="E5"/>
  <c r="E6"/>
  <c r="E10"/>
  <c r="E4"/>
  <c r="E10" i="2"/>
  <c r="E11"/>
  <c r="E4"/>
  <c r="E20"/>
  <c r="E8"/>
  <c r="E7"/>
  <c r="E12"/>
  <c r="E14"/>
  <c r="E19"/>
  <c r="E18"/>
  <c r="E6"/>
  <c r="E23"/>
  <c r="E16"/>
  <c r="E25"/>
  <c r="E24"/>
  <c r="E26"/>
  <c r="E9"/>
  <c r="E28"/>
  <c r="E22"/>
  <c r="E13"/>
  <c r="E15"/>
  <c r="E17"/>
  <c r="E27"/>
  <c r="E30"/>
  <c r="E21"/>
  <c r="E29"/>
  <c r="E5"/>
  <c r="E5" i="1"/>
  <c r="E6"/>
  <c r="E8"/>
  <c r="E7"/>
  <c r="E4"/>
</calcChain>
</file>

<file path=xl/sharedStrings.xml><?xml version="1.0" encoding="utf-8"?>
<sst xmlns="http://schemas.openxmlformats.org/spreadsheetml/2006/main" count="329" uniqueCount="135">
  <si>
    <t>1.</t>
  </si>
  <si>
    <t>4.</t>
  </si>
  <si>
    <t>2.</t>
  </si>
  <si>
    <t>Eirik Bergan-Skar</t>
  </si>
  <si>
    <t>Anpol Patel</t>
  </si>
  <si>
    <t>Karen Gramstad</t>
  </si>
  <si>
    <t>Bishoy Wanis</t>
  </si>
  <si>
    <t>Magnus Riiber</t>
  </si>
  <si>
    <t>Pont</t>
  </si>
  <si>
    <t>%</t>
  </si>
  <si>
    <t>1. forduló</t>
  </si>
  <si>
    <t>2. forduló</t>
  </si>
  <si>
    <t>Szövettan</t>
  </si>
  <si>
    <t>Sagi Alexander Clemer</t>
  </si>
  <si>
    <t>Magnus Skrede</t>
  </si>
  <si>
    <t>Hanne Hapnes</t>
  </si>
  <si>
    <t>Fredrik Sjoholt Morsund</t>
  </si>
  <si>
    <t>Dustin O'Neall</t>
  </si>
  <si>
    <t>Inger Selvig</t>
  </si>
  <si>
    <t>Jenny Resvoll</t>
  </si>
  <si>
    <t>Sofie Roenningsbakk</t>
  </si>
  <si>
    <t>Mads Aanesen</t>
  </si>
  <si>
    <t>Vilde Marie Rosholt</t>
  </si>
  <si>
    <t>Shelly Cohn</t>
  </si>
  <si>
    <t>Benjamin Dahlberg</t>
  </si>
  <si>
    <t>Simon Amar</t>
  </si>
  <si>
    <t>Ingvild Hellerud</t>
  </si>
  <si>
    <t>Mats A Olafsen</t>
  </si>
  <si>
    <t>Ruth Murphy</t>
  </si>
  <si>
    <t>Sara Hole</t>
  </si>
  <si>
    <t>Mona Suroglu</t>
  </si>
  <si>
    <t>Sami Yunis</t>
  </si>
  <si>
    <t>Kiva McFetridge</t>
  </si>
  <si>
    <t>Faten Abu Ayash</t>
  </si>
  <si>
    <t>Magnus Lien</t>
  </si>
  <si>
    <t>Evelyne Smith</t>
  </si>
  <si>
    <t>Arijana Huzejrovic</t>
  </si>
  <si>
    <t>Olai Rod-Larsen</t>
  </si>
  <si>
    <t>Lukas Dirschedl</t>
  </si>
  <si>
    <t>Roberta Sabatini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</si>
  <si>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</si>
  <si>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</si>
  <si>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</si>
  <si>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</si>
  <si>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</si>
  <si>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</si>
  <si>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</si>
  <si>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</si>
  <si>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</si>
  <si>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</si>
  <si>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</si>
  <si>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</si>
  <si>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</si>
  <si>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</si>
  <si>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</si>
  <si>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</si>
  <si>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</si>
  <si>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</si>
  <si>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</si>
  <si>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</si>
  <si>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</si>
  <si>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</si>
  <si>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</si>
  <si>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</si>
  <si>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E2</t>
  </si>
  <si>
    <t>G2</t>
  </si>
  <si>
    <t>G1</t>
  </si>
  <si>
    <t>F1</t>
  </si>
  <si>
    <t>H2</t>
  </si>
  <si>
    <t>Lackner Patrik</t>
  </si>
  <si>
    <t>Wappler Abigél</t>
  </si>
  <si>
    <t>Mocsonaki József</t>
  </si>
  <si>
    <t>Antal Dóra</t>
  </si>
  <si>
    <t>Jávorszky Natasa</t>
  </si>
  <si>
    <t>Tresch Bence</t>
  </si>
  <si>
    <t>Zámodics Márk</t>
  </si>
  <si>
    <t>F3</t>
  </si>
  <si>
    <t>F2</t>
  </si>
  <si>
    <t>E3</t>
  </si>
  <si>
    <t>H1</t>
  </si>
  <si>
    <t>Egyed Bálint</t>
  </si>
  <si>
    <t>Ben Ali Mehdi</t>
  </si>
  <si>
    <t>Horváth Lili</t>
  </si>
  <si>
    <t>Budai Bettina</t>
  </si>
  <si>
    <t>Kocsis Anita</t>
  </si>
  <si>
    <t>Ignácz Bettina</t>
  </si>
  <si>
    <t>Elekes Iringó</t>
  </si>
  <si>
    <t>Petőfalvi Ferenc</t>
  </si>
  <si>
    <t>Varga Judit</t>
  </si>
  <si>
    <t>Bozzai Dániel</t>
  </si>
  <si>
    <t>Svidró Eszter</t>
  </si>
  <si>
    <t>Szalai Réka</t>
  </si>
  <si>
    <t>Vámos Orsolya</t>
  </si>
  <si>
    <t>Babóth Adelin</t>
  </si>
  <si>
    <t>Szrimai Szabó Emese</t>
  </si>
  <si>
    <t>Czuczor Marcell</t>
  </si>
  <si>
    <t>Saláta József</t>
  </si>
  <si>
    <t>Rebekka Rubinow</t>
  </si>
  <si>
    <t>Maximilian Mohr</t>
  </si>
  <si>
    <t>Izabel Paczkowshi</t>
  </si>
  <si>
    <t>Alexander Jentsch</t>
  </si>
  <si>
    <t>BALONOV Ilja</t>
  </si>
  <si>
    <t>LEMBENS Michéle Jacqueline</t>
  </si>
  <si>
    <t>WIENERT Patricia</t>
  </si>
  <si>
    <t>KREMER Andreas Falk</t>
  </si>
  <si>
    <t>SABLOTNY Jan Stefan</t>
  </si>
  <si>
    <t>SCHWENK Carolin Ulrike</t>
  </si>
  <si>
    <t>GREINER-PERTH Maximilian</t>
  </si>
  <si>
    <t>UHL David Richard</t>
  </si>
  <si>
    <t>HELING Nikolas Peter Ioannis</t>
  </si>
  <si>
    <t>RAUE Florian</t>
  </si>
  <si>
    <t>VORWIEGER Mara Lana</t>
  </si>
  <si>
    <t>WESSELMANN Rolf</t>
  </si>
  <si>
    <t>KOEPFER Bettina</t>
  </si>
  <si>
    <t>Nicoló Mollichi</t>
  </si>
  <si>
    <t>Dimitrios Antonidis</t>
  </si>
  <si>
    <t>Bui Thi Phuong Hoa</t>
  </si>
  <si>
    <t>Bálint Tapasztó</t>
  </si>
  <si>
    <t>Theault Brasselet</t>
  </si>
  <si>
    <t>Cheng An Ting</t>
  </si>
  <si>
    <t>Yanzhuo Xiao</t>
  </si>
  <si>
    <t>Összpontszám</t>
  </si>
  <si>
    <t>Anatomie</t>
  </si>
  <si>
    <t>Histologie</t>
  </si>
  <si>
    <t>Punkt</t>
  </si>
  <si>
    <t>Gesamtpunktzahl</t>
  </si>
  <si>
    <t>1. Runde</t>
  </si>
  <si>
    <t>2. Runde</t>
  </si>
  <si>
    <t>1. round</t>
  </si>
  <si>
    <t>2. round</t>
  </si>
  <si>
    <t>Anatomy</t>
  </si>
  <si>
    <t>Histology</t>
  </si>
  <si>
    <t>Final score</t>
  </si>
  <si>
    <t>Points</t>
  </si>
  <si>
    <t>Anatómia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</si>
</sst>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1" fillId="0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"/>
  <sheetViews>
    <sheetView topLeftCell="B1" zoomScale="125" workbookViewId="0">
      <selection activeCell="G2" sqref="G2"/>
    </sheetView>
  </sheetViews>
  <sheetFormatPr defaultRowHeight="15"/>
  <cols>
    <col min="1" max="1" width="10.42578125" customWidth="1"/>
    <col min="2" max="2" width="19.28515625" customWidth="1"/>
    <col min="6" max="6" width="3.85546875" customWidth="1"/>
    <col min="7" max="7" width="11.42578125" customWidth="1"/>
    <col min="8" max="8" width="10.7109375" customWidth="1"/>
    <col min="9" max="9" width="9.140625" style="1"/>
    <col min="10" max="10" width="3" customWidth="1"/>
    <col min="11" max="11" width="15.42578125" customWidth="1"/>
  </cols>
  <sheetData>
    <row r="1" spans="1:11" s="11" customFormat="1" ht="15.75">
      <c r="B1" s="3"/>
      <c r="C1" s="3"/>
      <c r="D1" s="26" t="s">
        <v>10</v>
      </c>
      <c r="E1" s="26"/>
      <c r="G1" s="26" t="s">
        <v>11</v>
      </c>
      <c r="H1" s="27"/>
      <c r="I1" s="27"/>
      <c r="J1" s="12"/>
    </row>
    <row r="2" spans="1:11" s="11" customFormat="1" ht="15.75">
      <c r="B2" s="3"/>
      <c r="C2" s="3"/>
      <c r="D2" s="3"/>
      <c r="E2" s="3"/>
      <c r="G2" s="25" t="s">
        <v>134</v>
      </c>
      <c r="H2" s="3" t="s">
        <v>12</v>
      </c>
      <c r="I2" s="3"/>
      <c r="J2" s="3"/>
    </row>
    <row r="3" spans="1:11" s="11" customFormat="1" ht="15.75">
      <c r="A3" s="13"/>
      <c r="B3" s="5"/>
      <c r="C3" s="5"/>
      <c r="D3" s="5" t="s">
        <v>8</v>
      </c>
      <c r="E3" s="6" t="s">
        <v>9</v>
      </c>
      <c r="G3" s="5" t="s">
        <v>8</v>
      </c>
      <c r="H3" s="5" t="s">
        <v>8</v>
      </c>
      <c r="I3" s="5" t="s">
        <v>9</v>
      </c>
      <c r="K3" s="5" t="s">
        <v>121</v>
      </c>
    </row>
    <row r="4" spans="1:11" s="11" customFormat="1" ht="15.75">
      <c r="A4" s="3" t="s">
        <v>0</v>
      </c>
      <c r="B4" s="11" t="s">
        <v>69</v>
      </c>
      <c r="C4" s="3" t="s">
        <v>64</v>
      </c>
      <c r="D4" s="3">
        <v>115</v>
      </c>
      <c r="E4" s="7">
        <f t="shared" ref="E4:E10" si="0">D4/144*100</f>
        <v>79.861111111111114</v>
      </c>
      <c r="G4" s="3">
        <v>39</v>
      </c>
      <c r="H4" s="3">
        <v>18</v>
      </c>
      <c r="I4" s="21">
        <f t="shared" ref="I4:I10" si="1">((G4*2)+(H4*3))/160*100</f>
        <v>82.5</v>
      </c>
      <c r="K4" s="3">
        <f t="shared" ref="K4:K10" si="2">D4+2*G4+3*H4</f>
        <v>247</v>
      </c>
    </row>
    <row r="5" spans="1:11" s="11" customFormat="1" ht="15.75">
      <c r="A5" s="3" t="s">
        <v>41</v>
      </c>
      <c r="B5" s="11" t="s">
        <v>73</v>
      </c>
      <c r="C5" s="3" t="s">
        <v>67</v>
      </c>
      <c r="D5" s="3">
        <v>108</v>
      </c>
      <c r="E5" s="7">
        <f t="shared" si="0"/>
        <v>75</v>
      </c>
      <c r="G5" s="3">
        <v>37</v>
      </c>
      <c r="H5" s="3">
        <v>18</v>
      </c>
      <c r="I5" s="21">
        <f t="shared" si="1"/>
        <v>80</v>
      </c>
      <c r="K5" s="3">
        <f t="shared" si="2"/>
        <v>236</v>
      </c>
    </row>
    <row r="6" spans="1:11" s="11" customFormat="1" ht="15.75">
      <c r="A6" s="3" t="s">
        <v>42</v>
      </c>
      <c r="B6" s="11" t="s">
        <v>74</v>
      </c>
      <c r="C6" s="3" t="s">
        <v>68</v>
      </c>
      <c r="D6" s="3">
        <v>104</v>
      </c>
      <c r="E6" s="7">
        <f t="shared" si="0"/>
        <v>72.222222222222214</v>
      </c>
      <c r="G6" s="3">
        <v>42</v>
      </c>
      <c r="H6" s="3">
        <v>16</v>
      </c>
      <c r="I6" s="21">
        <f t="shared" si="1"/>
        <v>82.5</v>
      </c>
      <c r="K6" s="3">
        <f t="shared" si="2"/>
        <v>236</v>
      </c>
    </row>
    <row r="7" spans="1:11" s="11" customFormat="1" ht="15.75">
      <c r="A7" s="3" t="s">
        <v>2</v>
      </c>
      <c r="B7" s="11" t="s">
        <v>70</v>
      </c>
      <c r="C7" s="3" t="s">
        <v>65</v>
      </c>
      <c r="D7" s="3">
        <v>113</v>
      </c>
      <c r="E7" s="7">
        <f t="shared" si="0"/>
        <v>78.472222222222214</v>
      </c>
      <c r="G7" s="3">
        <v>39</v>
      </c>
      <c r="H7" s="3">
        <v>14</v>
      </c>
      <c r="I7" s="21">
        <f t="shared" si="1"/>
        <v>75</v>
      </c>
      <c r="K7" s="3">
        <f t="shared" si="2"/>
        <v>233</v>
      </c>
    </row>
    <row r="8" spans="1:11" s="11" customFormat="1" ht="15.75">
      <c r="A8" s="3" t="s">
        <v>1</v>
      </c>
      <c r="B8" s="11" t="s">
        <v>72</v>
      </c>
      <c r="C8" s="3" t="s">
        <v>66</v>
      </c>
      <c r="D8" s="3">
        <v>108</v>
      </c>
      <c r="E8" s="7">
        <f t="shared" si="0"/>
        <v>75</v>
      </c>
      <c r="G8" s="3">
        <v>31</v>
      </c>
      <c r="H8" s="3">
        <v>19</v>
      </c>
      <c r="I8" s="21">
        <f t="shared" si="1"/>
        <v>74.375</v>
      </c>
      <c r="K8" s="3">
        <f t="shared" si="2"/>
        <v>227</v>
      </c>
    </row>
    <row r="9" spans="1:11" s="11" customFormat="1" ht="15.75">
      <c r="A9" s="3" t="s">
        <v>40</v>
      </c>
      <c r="B9" s="11" t="s">
        <v>71</v>
      </c>
      <c r="C9" s="3" t="s">
        <v>66</v>
      </c>
      <c r="D9" s="3">
        <v>112</v>
      </c>
      <c r="E9" s="7">
        <f t="shared" si="0"/>
        <v>77.777777777777786</v>
      </c>
      <c r="G9" s="3">
        <v>37</v>
      </c>
      <c r="H9" s="3">
        <v>13</v>
      </c>
      <c r="I9" s="21">
        <f t="shared" si="1"/>
        <v>70.625</v>
      </c>
      <c r="K9" s="3">
        <f t="shared" si="2"/>
        <v>225</v>
      </c>
    </row>
    <row r="10" spans="1:11" s="11" customFormat="1" ht="15.75">
      <c r="A10" s="3" t="s">
        <v>43</v>
      </c>
      <c r="B10" s="11" t="s">
        <v>75</v>
      </c>
      <c r="C10" s="3" t="s">
        <v>65</v>
      </c>
      <c r="D10" s="3">
        <v>101</v>
      </c>
      <c r="E10" s="7">
        <f t="shared" si="0"/>
        <v>70.138888888888886</v>
      </c>
      <c r="G10" s="3">
        <v>28</v>
      </c>
      <c r="H10" s="3">
        <v>10</v>
      </c>
      <c r="I10" s="15">
        <f t="shared" si="1"/>
        <v>53.75</v>
      </c>
      <c r="K10" s="3">
        <f t="shared" si="2"/>
        <v>187</v>
      </c>
    </row>
    <row r="11" spans="1:11" s="11" customFormat="1" ht="15.75">
      <c r="I11" s="3"/>
    </row>
    <row r="12" spans="1:11" s="11" customFormat="1" ht="15.75">
      <c r="I12" s="3"/>
    </row>
  </sheetData>
  <mergeCells count="2">
    <mergeCell ref="D1:E1"/>
    <mergeCell ref="G1:I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"/>
  <sheetViews>
    <sheetView zoomScale="125" workbookViewId="0">
      <selection activeCell="G2" sqref="G2"/>
    </sheetView>
  </sheetViews>
  <sheetFormatPr defaultRowHeight="15"/>
  <cols>
    <col min="2" max="2" width="21" customWidth="1"/>
    <col min="3" max="3" width="6.5703125" customWidth="1"/>
    <col min="6" max="6" width="3.140625" customWidth="1"/>
    <col min="7" max="7" width="12.140625" customWidth="1"/>
    <col min="8" max="8" width="10.7109375" customWidth="1"/>
    <col min="9" max="9" width="9.5703125" style="1" bestFit="1" customWidth="1"/>
    <col min="10" max="10" width="3.7109375" customWidth="1"/>
    <col min="11" max="11" width="15.42578125" customWidth="1"/>
  </cols>
  <sheetData>
    <row r="1" spans="1:11" s="11" customFormat="1" ht="15.75">
      <c r="B1" s="3"/>
      <c r="C1" s="3"/>
      <c r="D1" s="26" t="s">
        <v>10</v>
      </c>
      <c r="E1" s="26"/>
      <c r="G1" s="26" t="s">
        <v>11</v>
      </c>
      <c r="H1" s="27"/>
      <c r="I1" s="27"/>
      <c r="J1" s="12"/>
    </row>
    <row r="2" spans="1:11" s="11" customFormat="1" ht="15.75">
      <c r="B2" s="3"/>
      <c r="C2" s="3"/>
      <c r="D2" s="3"/>
      <c r="E2" s="3"/>
      <c r="G2" s="25" t="s">
        <v>134</v>
      </c>
      <c r="H2" s="3" t="s">
        <v>12</v>
      </c>
      <c r="I2" s="3"/>
      <c r="J2" s="3"/>
    </row>
    <row r="3" spans="1:11" s="11" customFormat="1" ht="15.75">
      <c r="A3" s="13"/>
      <c r="B3" s="5"/>
      <c r="C3" s="5"/>
      <c r="D3" s="5" t="s">
        <v>8</v>
      </c>
      <c r="E3" s="6" t="s">
        <v>9</v>
      </c>
      <c r="G3" s="5" t="s">
        <v>8</v>
      </c>
      <c r="H3" s="5" t="s">
        <v>8</v>
      </c>
      <c r="I3" s="5" t="s">
        <v>9</v>
      </c>
      <c r="K3" s="5" t="s">
        <v>121</v>
      </c>
    </row>
    <row r="4" spans="1:11" s="11" customFormat="1" ht="15.75">
      <c r="A4" s="3" t="s">
        <v>0</v>
      </c>
      <c r="B4" s="11" t="s">
        <v>90</v>
      </c>
      <c r="C4" s="3" t="s">
        <v>1</v>
      </c>
      <c r="D4" s="3">
        <v>107</v>
      </c>
      <c r="E4" s="7">
        <f>D4/127*100</f>
        <v>84.251968503937007</v>
      </c>
      <c r="G4" s="3">
        <v>46</v>
      </c>
      <c r="H4" s="3">
        <v>15</v>
      </c>
      <c r="I4" s="21">
        <f>((G4*2)+(H4*3))/150*100</f>
        <v>91.333333333333329</v>
      </c>
      <c r="K4" s="3">
        <f>D4+2*G4+3*H4</f>
        <v>244</v>
      </c>
    </row>
    <row r="5" spans="1:11" s="11" customFormat="1" ht="15.75">
      <c r="A5" s="3" t="s">
        <v>2</v>
      </c>
      <c r="B5" s="11" t="s">
        <v>91</v>
      </c>
      <c r="C5" s="3" t="s">
        <v>41</v>
      </c>
      <c r="D5" s="3">
        <v>101</v>
      </c>
      <c r="E5" s="7">
        <f>D5/127*100</f>
        <v>79.527559055118118</v>
      </c>
      <c r="G5" s="3">
        <v>34</v>
      </c>
      <c r="H5" s="3">
        <v>15</v>
      </c>
      <c r="I5" s="21">
        <f>((G5*2)+(H5*3))/150*100</f>
        <v>75.333333333333329</v>
      </c>
      <c r="K5" s="3">
        <f>D5+2*G5+3*H5</f>
        <v>214</v>
      </c>
    </row>
    <row r="6" spans="1:11" s="11" customFormat="1" ht="15.75">
      <c r="A6" s="3" t="s">
        <v>41</v>
      </c>
      <c r="B6" s="11" t="s">
        <v>94</v>
      </c>
      <c r="C6" s="3" t="s">
        <v>40</v>
      </c>
      <c r="D6" s="3">
        <v>89</v>
      </c>
      <c r="E6" s="7">
        <f>D6/127*100</f>
        <v>70.078740157480311</v>
      </c>
      <c r="G6" s="3">
        <v>36</v>
      </c>
      <c r="H6" s="3">
        <v>15</v>
      </c>
      <c r="I6" s="21">
        <f>((G6*2)+(H6*3))/150*100</f>
        <v>78</v>
      </c>
      <c r="K6" s="3">
        <f>D6+2*G6+3*H6</f>
        <v>206</v>
      </c>
    </row>
    <row r="7" spans="1:11" s="11" customFormat="1" ht="15.75">
      <c r="A7" s="3" t="s">
        <v>40</v>
      </c>
      <c r="B7" s="11" t="s">
        <v>92</v>
      </c>
      <c r="C7" s="3" t="s">
        <v>40</v>
      </c>
      <c r="D7" s="3">
        <v>91</v>
      </c>
      <c r="E7" s="7">
        <f>D7/127*100</f>
        <v>71.653543307086608</v>
      </c>
      <c r="G7" s="3">
        <v>37</v>
      </c>
      <c r="H7" s="3">
        <v>13</v>
      </c>
      <c r="I7" s="21">
        <f>((G7*2)+(H7*3))/150*100</f>
        <v>75.333333333333329</v>
      </c>
      <c r="K7" s="3">
        <f>D7+2*G7+3*H7</f>
        <v>204</v>
      </c>
    </row>
    <row r="8" spans="1:11" s="11" customFormat="1" ht="15.75">
      <c r="A8" s="3" t="s">
        <v>1</v>
      </c>
      <c r="B8" s="11" t="s">
        <v>93</v>
      </c>
      <c r="C8" s="3" t="s">
        <v>40</v>
      </c>
      <c r="D8" s="3">
        <v>90</v>
      </c>
      <c r="E8" s="7">
        <f>D8/127*100</f>
        <v>70.866141732283467</v>
      </c>
      <c r="G8" s="3">
        <v>37</v>
      </c>
      <c r="H8" s="3">
        <v>13</v>
      </c>
      <c r="I8" s="21">
        <f>((G8*2)+(H8*3))/150*100</f>
        <v>75.333333333333329</v>
      </c>
      <c r="K8" s="3">
        <f>D8+2*G8+3*H8</f>
        <v>203</v>
      </c>
    </row>
    <row r="9" spans="1:11" ht="15.75">
      <c r="G9" s="3"/>
      <c r="H9" s="3"/>
      <c r="I9" s="16"/>
      <c r="J9" s="11"/>
      <c r="K9" s="3"/>
    </row>
    <row r="10" spans="1:11" ht="15.75">
      <c r="G10" s="3"/>
      <c r="H10" s="3"/>
      <c r="I10" s="16"/>
      <c r="J10" s="11"/>
      <c r="K10" s="3"/>
    </row>
    <row r="11" spans="1:11" ht="15.75">
      <c r="G11" s="11"/>
      <c r="H11" s="11"/>
      <c r="I11" s="16"/>
      <c r="J11" s="11"/>
      <c r="K11" s="11"/>
    </row>
    <row r="12" spans="1:11" ht="15.75">
      <c r="G12" s="11"/>
      <c r="H12" s="11"/>
      <c r="I12" s="3"/>
      <c r="J12" s="11"/>
      <c r="K12" s="11"/>
    </row>
  </sheetData>
  <mergeCells count="2">
    <mergeCell ref="D1:E1"/>
    <mergeCell ref="G1:I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7"/>
  <sheetViews>
    <sheetView zoomScale="125" workbookViewId="0">
      <selection activeCell="D20" sqref="D20"/>
    </sheetView>
  </sheetViews>
  <sheetFormatPr defaultRowHeight="15"/>
  <cols>
    <col min="2" max="2" width="29.85546875" customWidth="1"/>
    <col min="6" max="6" width="3.7109375" customWidth="1"/>
    <col min="7" max="8" width="18" style="1" customWidth="1"/>
    <col min="9" max="9" width="9.140625" style="1"/>
    <col min="10" max="10" width="19.7109375" customWidth="1"/>
  </cols>
  <sheetData>
    <row r="1" spans="1:12" ht="15.75">
      <c r="A1" s="11"/>
      <c r="B1" s="3"/>
      <c r="C1" s="3"/>
      <c r="D1" s="26" t="s">
        <v>126</v>
      </c>
      <c r="E1" s="26"/>
      <c r="F1" s="11"/>
      <c r="G1" s="26" t="s">
        <v>127</v>
      </c>
      <c r="H1" s="27"/>
      <c r="I1" s="27"/>
      <c r="J1" s="11"/>
      <c r="K1" s="11"/>
      <c r="L1" s="11"/>
    </row>
    <row r="2" spans="1:12" ht="15.75">
      <c r="A2" s="11"/>
      <c r="B2" s="3"/>
      <c r="C2" s="3"/>
      <c r="D2" s="3"/>
      <c r="E2" s="3"/>
      <c r="F2" s="11"/>
      <c r="G2" s="24" t="s">
        <v>122</v>
      </c>
      <c r="H2" s="24" t="s">
        <v>123</v>
      </c>
      <c r="I2" s="3"/>
      <c r="J2" s="11"/>
      <c r="K2" s="11"/>
      <c r="L2" s="11"/>
    </row>
    <row r="3" spans="1:12" ht="15.75">
      <c r="A3" s="13"/>
      <c r="B3" s="5"/>
      <c r="C3" s="5"/>
      <c r="D3" s="5" t="s">
        <v>124</v>
      </c>
      <c r="E3" s="6" t="s">
        <v>9</v>
      </c>
      <c r="F3" s="11"/>
      <c r="G3" s="5" t="s">
        <v>124</v>
      </c>
      <c r="H3" s="5" t="s">
        <v>124</v>
      </c>
      <c r="I3" s="5" t="s">
        <v>9</v>
      </c>
      <c r="J3" s="5" t="s">
        <v>125</v>
      </c>
      <c r="K3" s="11"/>
      <c r="L3" s="11"/>
    </row>
    <row r="4" spans="1:12" ht="15.75">
      <c r="A4" s="3" t="s">
        <v>1</v>
      </c>
      <c r="B4" s="11" t="s">
        <v>104</v>
      </c>
      <c r="C4" s="3" t="s">
        <v>44</v>
      </c>
      <c r="D4" s="3">
        <v>117</v>
      </c>
      <c r="E4" s="7">
        <f t="shared" ref="E4:E16" si="0">D4/150*100</f>
        <v>78</v>
      </c>
      <c r="F4" s="11"/>
      <c r="G4" s="24">
        <v>46</v>
      </c>
      <c r="H4" s="24">
        <v>19</v>
      </c>
      <c r="I4" s="21">
        <f t="shared" ref="I4:I16" si="1">((G4*2)+(H4*3))/160*100</f>
        <v>93.125</v>
      </c>
      <c r="J4" s="3">
        <f t="shared" ref="J4:J16" si="2">D4+2*G4+3*H4</f>
        <v>266</v>
      </c>
      <c r="K4" s="11"/>
      <c r="L4" s="11"/>
    </row>
    <row r="5" spans="1:12" ht="15.75">
      <c r="A5" s="3" t="s">
        <v>2</v>
      </c>
      <c r="B5" s="11" t="s">
        <v>102</v>
      </c>
      <c r="C5" s="3" t="s">
        <v>42</v>
      </c>
      <c r="D5" s="3">
        <v>122</v>
      </c>
      <c r="E5" s="7">
        <f t="shared" si="0"/>
        <v>81.333333333333329</v>
      </c>
      <c r="F5" s="11"/>
      <c r="G5" s="24">
        <v>42</v>
      </c>
      <c r="H5" s="24">
        <v>19</v>
      </c>
      <c r="I5" s="21">
        <f t="shared" si="1"/>
        <v>88.125</v>
      </c>
      <c r="J5" s="3">
        <f t="shared" si="2"/>
        <v>263</v>
      </c>
      <c r="K5" s="11"/>
      <c r="L5" s="11"/>
    </row>
    <row r="6" spans="1:12" ht="15.75">
      <c r="A6" s="3" t="s">
        <v>41</v>
      </c>
      <c r="B6" s="11" t="s">
        <v>105</v>
      </c>
      <c r="C6" s="3" t="s">
        <v>46</v>
      </c>
      <c r="D6" s="3">
        <v>115</v>
      </c>
      <c r="E6" s="7">
        <f t="shared" si="0"/>
        <v>76.666666666666671</v>
      </c>
      <c r="F6" s="11"/>
      <c r="G6" s="24">
        <v>45</v>
      </c>
      <c r="H6" s="24">
        <v>18</v>
      </c>
      <c r="I6" s="21">
        <f t="shared" si="1"/>
        <v>90</v>
      </c>
      <c r="J6" s="3">
        <f t="shared" si="2"/>
        <v>259</v>
      </c>
      <c r="K6" s="11"/>
      <c r="L6" s="11"/>
    </row>
    <row r="7" spans="1:12" ht="15.75">
      <c r="A7" s="3" t="s">
        <v>42</v>
      </c>
      <c r="B7" s="11" t="s">
        <v>106</v>
      </c>
      <c r="C7" s="3" t="s">
        <v>45</v>
      </c>
      <c r="D7" s="3">
        <v>114</v>
      </c>
      <c r="E7" s="7">
        <f t="shared" si="0"/>
        <v>76</v>
      </c>
      <c r="F7" s="11"/>
      <c r="G7" s="24">
        <v>42</v>
      </c>
      <c r="H7" s="24">
        <v>19</v>
      </c>
      <c r="I7" s="21">
        <f t="shared" si="1"/>
        <v>88.125</v>
      </c>
      <c r="J7" s="3">
        <f t="shared" si="2"/>
        <v>255</v>
      </c>
      <c r="K7" s="11"/>
      <c r="L7" s="11"/>
    </row>
    <row r="8" spans="1:12" ht="15.75">
      <c r="A8" s="3" t="s">
        <v>40</v>
      </c>
      <c r="B8" s="11" t="s">
        <v>103</v>
      </c>
      <c r="C8" s="3" t="s">
        <v>47</v>
      </c>
      <c r="D8" s="3">
        <v>119</v>
      </c>
      <c r="E8" s="7">
        <f t="shared" si="0"/>
        <v>79.333333333333329</v>
      </c>
      <c r="F8" s="11"/>
      <c r="G8" s="24">
        <v>42</v>
      </c>
      <c r="H8" s="24">
        <v>17</v>
      </c>
      <c r="I8" s="21">
        <f t="shared" si="1"/>
        <v>84.375</v>
      </c>
      <c r="J8" s="3">
        <f t="shared" si="2"/>
        <v>254</v>
      </c>
      <c r="K8" s="11"/>
      <c r="L8" s="11"/>
    </row>
    <row r="9" spans="1:12" ht="15.75">
      <c r="A9" s="3" t="s">
        <v>44</v>
      </c>
      <c r="B9" s="11" t="s">
        <v>108</v>
      </c>
      <c r="C9" s="3" t="s">
        <v>45</v>
      </c>
      <c r="D9" s="3">
        <v>112</v>
      </c>
      <c r="E9" s="7">
        <f t="shared" si="0"/>
        <v>74.666666666666671</v>
      </c>
      <c r="F9" s="11"/>
      <c r="G9" s="24">
        <v>44</v>
      </c>
      <c r="H9" s="24">
        <v>16</v>
      </c>
      <c r="I9" s="21">
        <f t="shared" si="1"/>
        <v>85</v>
      </c>
      <c r="J9" s="3">
        <f t="shared" si="2"/>
        <v>248</v>
      </c>
      <c r="K9" s="11"/>
      <c r="L9" s="11"/>
    </row>
    <row r="10" spans="1:12" ht="15.75">
      <c r="A10" s="3" t="s">
        <v>0</v>
      </c>
      <c r="B10" s="11" t="s">
        <v>101</v>
      </c>
      <c r="C10" s="3" t="s">
        <v>2</v>
      </c>
      <c r="D10" s="3">
        <v>123</v>
      </c>
      <c r="E10" s="7">
        <f t="shared" si="0"/>
        <v>82</v>
      </c>
      <c r="F10" s="11"/>
      <c r="G10" s="24">
        <v>41</v>
      </c>
      <c r="H10" s="24">
        <v>14</v>
      </c>
      <c r="I10" s="21">
        <f t="shared" si="1"/>
        <v>77.5</v>
      </c>
      <c r="J10" s="3">
        <f t="shared" si="2"/>
        <v>247</v>
      </c>
      <c r="K10" s="11"/>
      <c r="L10" s="11"/>
    </row>
    <row r="11" spans="1:12" ht="15.75">
      <c r="A11" s="3" t="s">
        <v>43</v>
      </c>
      <c r="B11" s="11" t="s">
        <v>107</v>
      </c>
      <c r="C11" s="3" t="s">
        <v>40</v>
      </c>
      <c r="D11" s="3">
        <v>114</v>
      </c>
      <c r="E11" s="7">
        <f t="shared" si="0"/>
        <v>76</v>
      </c>
      <c r="F11" s="11"/>
      <c r="G11" s="24">
        <v>40</v>
      </c>
      <c r="H11" s="24">
        <v>15</v>
      </c>
      <c r="I11" s="21">
        <f t="shared" si="1"/>
        <v>78.125</v>
      </c>
      <c r="J11" s="3">
        <f t="shared" si="2"/>
        <v>239</v>
      </c>
      <c r="K11" s="11"/>
      <c r="L11" s="11"/>
    </row>
    <row r="12" spans="1:12" ht="15.75">
      <c r="A12" s="3" t="s">
        <v>45</v>
      </c>
      <c r="B12" s="11" t="s">
        <v>109</v>
      </c>
      <c r="C12" s="3"/>
      <c r="D12" s="3">
        <v>109</v>
      </c>
      <c r="E12" s="7">
        <f t="shared" si="0"/>
        <v>72.666666666666671</v>
      </c>
      <c r="F12" s="11"/>
      <c r="G12" s="24">
        <v>41</v>
      </c>
      <c r="H12" s="24">
        <v>14</v>
      </c>
      <c r="I12" s="21">
        <f t="shared" si="1"/>
        <v>77.5</v>
      </c>
      <c r="J12" s="3">
        <f t="shared" si="2"/>
        <v>233</v>
      </c>
      <c r="K12" s="11"/>
      <c r="L12" s="11"/>
    </row>
    <row r="13" spans="1:12" ht="15.75">
      <c r="A13" s="3" t="s">
        <v>48</v>
      </c>
      <c r="B13" s="11" t="s">
        <v>112</v>
      </c>
      <c r="C13" s="3" t="s">
        <v>45</v>
      </c>
      <c r="D13" s="3">
        <v>105</v>
      </c>
      <c r="E13" s="7">
        <f t="shared" si="0"/>
        <v>70</v>
      </c>
      <c r="F13" s="11"/>
      <c r="G13" s="24">
        <v>35</v>
      </c>
      <c r="H13" s="24">
        <v>18</v>
      </c>
      <c r="I13" s="21">
        <f t="shared" si="1"/>
        <v>77.5</v>
      </c>
      <c r="J13" s="3">
        <f t="shared" si="2"/>
        <v>229</v>
      </c>
      <c r="K13" s="11"/>
      <c r="L13" s="11"/>
    </row>
    <row r="14" spans="1:12" ht="15.75">
      <c r="A14" s="3" t="s">
        <v>49</v>
      </c>
      <c r="B14" s="11" t="s">
        <v>113</v>
      </c>
      <c r="C14" s="3">
        <v>5</v>
      </c>
      <c r="D14" s="3">
        <v>105</v>
      </c>
      <c r="E14" s="7">
        <f t="shared" si="0"/>
        <v>70</v>
      </c>
      <c r="F14" s="11"/>
      <c r="G14" s="24">
        <v>39</v>
      </c>
      <c r="H14" s="24">
        <v>14</v>
      </c>
      <c r="I14" s="21">
        <f t="shared" si="1"/>
        <v>75</v>
      </c>
      <c r="J14" s="3">
        <f t="shared" si="2"/>
        <v>225</v>
      </c>
      <c r="K14" s="11"/>
      <c r="L14" s="11"/>
    </row>
    <row r="15" spans="1:12" ht="15.75">
      <c r="A15" s="3" t="s">
        <v>47</v>
      </c>
      <c r="B15" s="11" t="s">
        <v>111</v>
      </c>
      <c r="C15" s="3"/>
      <c r="D15" s="3">
        <v>105</v>
      </c>
      <c r="E15" s="7">
        <f t="shared" si="0"/>
        <v>70</v>
      </c>
      <c r="F15" s="11"/>
      <c r="G15" s="24">
        <v>40</v>
      </c>
      <c r="H15" s="24">
        <v>11</v>
      </c>
      <c r="I15" s="21">
        <f t="shared" si="1"/>
        <v>70.625</v>
      </c>
      <c r="J15" s="3">
        <f t="shared" si="2"/>
        <v>218</v>
      </c>
      <c r="K15" s="11"/>
      <c r="L15" s="11"/>
    </row>
    <row r="16" spans="1:12" ht="15.75">
      <c r="A16" s="3" t="s">
        <v>46</v>
      </c>
      <c r="B16" s="11" t="s">
        <v>110</v>
      </c>
      <c r="C16" s="3" t="s">
        <v>43</v>
      </c>
      <c r="D16" s="3">
        <v>106</v>
      </c>
      <c r="E16" s="7">
        <f t="shared" si="0"/>
        <v>70.666666666666671</v>
      </c>
      <c r="F16" s="11"/>
      <c r="G16" s="24">
        <v>32</v>
      </c>
      <c r="H16" s="24">
        <v>16</v>
      </c>
      <c r="I16" s="21">
        <f t="shared" si="1"/>
        <v>70</v>
      </c>
      <c r="J16" s="3">
        <f t="shared" si="2"/>
        <v>218</v>
      </c>
      <c r="K16" s="11"/>
      <c r="L16" s="11"/>
    </row>
    <row r="17" spans="1:12" ht="15.75">
      <c r="A17" s="11"/>
      <c r="B17" s="11"/>
      <c r="C17" s="11"/>
      <c r="D17" s="11"/>
      <c r="E17" s="11"/>
      <c r="F17" s="11"/>
      <c r="K17" s="11"/>
      <c r="L17" s="11"/>
    </row>
  </sheetData>
  <mergeCells count="2">
    <mergeCell ref="D1:E1"/>
    <mergeCell ref="G1:I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"/>
  <sheetViews>
    <sheetView zoomScale="125" workbookViewId="0">
      <selection activeCell="H3" sqref="H3"/>
    </sheetView>
  </sheetViews>
  <sheetFormatPr defaultRowHeight="15"/>
  <cols>
    <col min="1" max="1" width="10.42578125" customWidth="1"/>
    <col min="2" max="2" width="22.5703125" customWidth="1"/>
    <col min="3" max="3" width="4.85546875" customWidth="1"/>
    <col min="6" max="6" width="3.5703125" customWidth="1"/>
    <col min="7" max="7" width="12.28515625" style="1" customWidth="1"/>
    <col min="8" max="8" width="15.5703125" style="1" customWidth="1"/>
    <col min="9" max="9" width="9.5703125" style="1" bestFit="1" customWidth="1"/>
    <col min="10" max="10" width="4.5703125" customWidth="1"/>
    <col min="11" max="11" width="15.42578125" customWidth="1"/>
  </cols>
  <sheetData>
    <row r="1" spans="1:11" ht="15.75">
      <c r="A1" s="11"/>
      <c r="B1" s="3"/>
      <c r="C1" s="3"/>
      <c r="D1" s="26" t="s">
        <v>128</v>
      </c>
      <c r="E1" s="26"/>
      <c r="F1" s="11"/>
      <c r="G1" s="26" t="s">
        <v>129</v>
      </c>
      <c r="H1" s="27"/>
      <c r="I1" s="27"/>
      <c r="J1" s="12"/>
      <c r="K1" s="11"/>
    </row>
    <row r="2" spans="1:11" ht="15.75">
      <c r="A2" s="11"/>
      <c r="B2" s="3"/>
      <c r="C2" s="3"/>
      <c r="D2" s="3"/>
      <c r="E2" s="3"/>
      <c r="F2" s="11"/>
      <c r="G2" s="25" t="s">
        <v>130</v>
      </c>
      <c r="H2" s="25" t="s">
        <v>131</v>
      </c>
      <c r="I2" s="3"/>
      <c r="J2" s="3"/>
      <c r="K2" s="11"/>
    </row>
    <row r="3" spans="1:11" ht="15.75">
      <c r="A3" s="13"/>
      <c r="B3" s="5"/>
      <c r="C3" s="5"/>
      <c r="D3" s="5" t="s">
        <v>133</v>
      </c>
      <c r="E3" s="6" t="s">
        <v>9</v>
      </c>
      <c r="F3" s="11"/>
      <c r="G3" s="5" t="s">
        <v>133</v>
      </c>
      <c r="H3" s="5" t="s">
        <v>133</v>
      </c>
      <c r="I3" s="5" t="s">
        <v>9</v>
      </c>
      <c r="J3" s="11"/>
      <c r="K3" s="5" t="s">
        <v>132</v>
      </c>
    </row>
    <row r="4" spans="1:11" ht="15.75">
      <c r="A4" s="3" t="s">
        <v>0</v>
      </c>
      <c r="B4" t="s">
        <v>114</v>
      </c>
      <c r="C4" s="3" t="s">
        <v>40</v>
      </c>
      <c r="D4" s="3">
        <v>119.5</v>
      </c>
      <c r="E4" s="7">
        <f t="shared" ref="E4:E10" si="0">D4/130*100</f>
        <v>91.92307692307692</v>
      </c>
      <c r="F4" s="11"/>
      <c r="G4" s="25">
        <v>40</v>
      </c>
      <c r="H4" s="25">
        <v>16</v>
      </c>
      <c r="I4" s="21">
        <f t="shared" ref="I4:I10" si="1">((G4*2)+(H4*3))/150*100</f>
        <v>85.333333333333343</v>
      </c>
      <c r="J4" s="11"/>
      <c r="K4" s="3">
        <f t="shared" ref="K4:K10" si="2">D4+2*G4+3*H4</f>
        <v>247.5</v>
      </c>
    </row>
    <row r="5" spans="1:11" ht="15.75">
      <c r="A5" s="3" t="s">
        <v>2</v>
      </c>
      <c r="B5" t="s">
        <v>115</v>
      </c>
      <c r="C5" s="3" t="s">
        <v>0</v>
      </c>
      <c r="D5" s="3">
        <v>108.5</v>
      </c>
      <c r="E5" s="7">
        <f t="shared" si="0"/>
        <v>83.461538461538467</v>
      </c>
      <c r="F5" s="11"/>
      <c r="G5" s="25">
        <v>38</v>
      </c>
      <c r="H5" s="25">
        <v>19</v>
      </c>
      <c r="I5" s="21">
        <f t="shared" si="1"/>
        <v>88.666666666666671</v>
      </c>
      <c r="J5" s="11"/>
      <c r="K5" s="3">
        <f t="shared" si="2"/>
        <v>241.5</v>
      </c>
    </row>
    <row r="6" spans="1:11" ht="15.75">
      <c r="A6" s="3" t="s">
        <v>40</v>
      </c>
      <c r="B6" t="s">
        <v>116</v>
      </c>
      <c r="C6" s="3" t="s">
        <v>0</v>
      </c>
      <c r="D6" s="3">
        <v>108</v>
      </c>
      <c r="E6" s="7">
        <f t="shared" si="0"/>
        <v>83.07692307692308</v>
      </c>
      <c r="F6" s="11"/>
      <c r="G6" s="25">
        <v>43</v>
      </c>
      <c r="H6" s="25">
        <v>14</v>
      </c>
      <c r="I6" s="21">
        <f t="shared" si="1"/>
        <v>85.333333333333343</v>
      </c>
      <c r="J6" s="11"/>
      <c r="K6" s="3">
        <f t="shared" si="2"/>
        <v>236</v>
      </c>
    </row>
    <row r="7" spans="1:11" ht="15.75">
      <c r="A7" s="3" t="s">
        <v>41</v>
      </c>
      <c r="B7" t="s">
        <v>118</v>
      </c>
      <c r="C7" s="3" t="s">
        <v>0</v>
      </c>
      <c r="D7" s="3">
        <v>97</v>
      </c>
      <c r="E7" s="7">
        <f t="shared" si="0"/>
        <v>74.615384615384613</v>
      </c>
      <c r="F7" s="11"/>
      <c r="G7" s="25">
        <v>37</v>
      </c>
      <c r="H7" s="25">
        <v>16</v>
      </c>
      <c r="I7" s="21">
        <f t="shared" si="1"/>
        <v>81.333333333333329</v>
      </c>
      <c r="J7" s="11"/>
      <c r="K7" s="3">
        <f t="shared" si="2"/>
        <v>219</v>
      </c>
    </row>
    <row r="8" spans="1:11" ht="15.75">
      <c r="A8" s="3" t="s">
        <v>1</v>
      </c>
      <c r="B8" t="s">
        <v>117</v>
      </c>
      <c r="C8" s="3" t="s">
        <v>1</v>
      </c>
      <c r="D8" s="3">
        <v>102.5</v>
      </c>
      <c r="E8" s="7">
        <f t="shared" si="0"/>
        <v>78.84615384615384</v>
      </c>
      <c r="F8" s="11"/>
      <c r="G8" s="25">
        <v>36</v>
      </c>
      <c r="H8" s="25">
        <v>14</v>
      </c>
      <c r="I8" s="21">
        <f t="shared" si="1"/>
        <v>76</v>
      </c>
      <c r="J8" s="11"/>
      <c r="K8" s="3">
        <f t="shared" si="2"/>
        <v>216.5</v>
      </c>
    </row>
    <row r="9" spans="1:11" ht="15.75">
      <c r="A9" s="3" t="s">
        <v>42</v>
      </c>
      <c r="B9" t="s">
        <v>119</v>
      </c>
      <c r="C9" s="3" t="s">
        <v>2</v>
      </c>
      <c r="D9" s="3">
        <v>93.5</v>
      </c>
      <c r="E9" s="7">
        <f t="shared" si="0"/>
        <v>71.92307692307692</v>
      </c>
      <c r="F9" s="11"/>
      <c r="G9" s="25">
        <v>32</v>
      </c>
      <c r="H9" s="25">
        <v>14</v>
      </c>
      <c r="I9" s="21">
        <f t="shared" si="1"/>
        <v>70.666666666666671</v>
      </c>
      <c r="J9" s="11"/>
      <c r="K9" s="3">
        <f t="shared" si="2"/>
        <v>199.5</v>
      </c>
    </row>
    <row r="10" spans="1:11" ht="15.75">
      <c r="A10" s="3" t="s">
        <v>43</v>
      </c>
      <c r="B10" t="s">
        <v>120</v>
      </c>
      <c r="C10" s="3" t="s">
        <v>1</v>
      </c>
      <c r="D10" s="3">
        <v>92</v>
      </c>
      <c r="E10" s="7">
        <f t="shared" si="0"/>
        <v>70.769230769230774</v>
      </c>
      <c r="F10" s="11"/>
      <c r="G10" s="25">
        <v>21</v>
      </c>
      <c r="H10" s="25">
        <v>14</v>
      </c>
      <c r="I10" s="17">
        <f t="shared" si="1"/>
        <v>56.000000000000007</v>
      </c>
      <c r="J10" s="11"/>
      <c r="K10" s="3">
        <f t="shared" si="2"/>
        <v>176</v>
      </c>
    </row>
    <row r="11" spans="1:11" ht="15.75">
      <c r="A11" s="11"/>
      <c r="B11" s="11"/>
      <c r="C11" s="11"/>
      <c r="D11" s="11"/>
      <c r="E11" s="11"/>
      <c r="F11" s="11"/>
      <c r="G11" s="25"/>
      <c r="H11" s="25"/>
      <c r="I11" s="3"/>
      <c r="J11" s="11"/>
      <c r="K11" s="3"/>
    </row>
    <row r="12" spans="1:11" ht="15.75">
      <c r="A12" s="11"/>
      <c r="B12" s="11"/>
      <c r="C12" s="11"/>
      <c r="D12" s="11"/>
      <c r="E12" s="11"/>
      <c r="F12" s="11"/>
      <c r="G12" s="25"/>
      <c r="H12" s="25"/>
      <c r="I12" s="3"/>
      <c r="J12" s="11"/>
      <c r="K12" s="3"/>
    </row>
    <row r="13" spans="1:11" ht="15.75">
      <c r="K13" s="3"/>
    </row>
    <row r="14" spans="1:11" ht="15.75">
      <c r="K14" s="3"/>
    </row>
    <row r="15" spans="1:11" ht="15.75">
      <c r="K15" s="3"/>
    </row>
    <row r="16" spans="1:11" ht="15.75">
      <c r="K16" s="3"/>
    </row>
  </sheetData>
  <mergeCells count="2">
    <mergeCell ref="G1:I1"/>
    <mergeCell ref="D1:E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"/>
  <sheetViews>
    <sheetView zoomScale="125" workbookViewId="0">
      <selection activeCell="H2" sqref="H1:H1048576"/>
    </sheetView>
  </sheetViews>
  <sheetFormatPr defaultRowHeight="15"/>
  <cols>
    <col min="2" max="2" width="21.7109375" customWidth="1"/>
    <col min="3" max="3" width="4.85546875" customWidth="1"/>
    <col min="6" max="6" width="3.7109375" customWidth="1"/>
    <col min="7" max="7" width="11.42578125" style="1" customWidth="1"/>
    <col min="8" max="8" width="14.42578125" style="1" customWidth="1"/>
    <col min="9" max="9" width="9.140625" style="1"/>
    <col min="10" max="10" width="3.140625" customWidth="1"/>
    <col min="11" max="11" width="21" customWidth="1"/>
  </cols>
  <sheetData>
    <row r="1" spans="1:12" ht="15.75">
      <c r="A1" s="11"/>
      <c r="B1" s="3"/>
      <c r="C1" s="3"/>
      <c r="D1" s="26" t="s">
        <v>126</v>
      </c>
      <c r="E1" s="26"/>
      <c r="F1" s="11"/>
      <c r="G1" s="26" t="s">
        <v>127</v>
      </c>
      <c r="H1" s="27"/>
      <c r="I1" s="27"/>
      <c r="J1" s="12"/>
      <c r="K1" s="11"/>
      <c r="L1" s="11"/>
    </row>
    <row r="2" spans="1:12" ht="15.75">
      <c r="A2" s="11"/>
      <c r="B2" s="3"/>
      <c r="C2" s="3"/>
      <c r="D2" s="3"/>
      <c r="E2" s="3"/>
      <c r="F2" s="11"/>
      <c r="G2" s="25" t="s">
        <v>122</v>
      </c>
      <c r="H2" s="25" t="s">
        <v>123</v>
      </c>
      <c r="I2" s="3"/>
      <c r="J2" s="3"/>
      <c r="K2" s="11"/>
      <c r="L2" s="11"/>
    </row>
    <row r="3" spans="1:12" ht="15.75">
      <c r="A3" s="13"/>
      <c r="B3" s="5"/>
      <c r="C3" s="5"/>
      <c r="D3" s="5" t="s">
        <v>124</v>
      </c>
      <c r="E3" s="6" t="s">
        <v>9</v>
      </c>
      <c r="F3" s="11"/>
      <c r="G3" s="5" t="s">
        <v>124</v>
      </c>
      <c r="H3" s="5" t="s">
        <v>124</v>
      </c>
      <c r="I3" s="5" t="s">
        <v>9</v>
      </c>
      <c r="J3" s="11"/>
      <c r="K3" s="5" t="s">
        <v>125</v>
      </c>
      <c r="L3" s="11"/>
    </row>
    <row r="4" spans="1:12" ht="15.75">
      <c r="A4" s="3" t="s">
        <v>2</v>
      </c>
      <c r="B4" s="11" t="s">
        <v>98</v>
      </c>
      <c r="C4" s="3" t="s">
        <v>0</v>
      </c>
      <c r="D4" s="3">
        <v>98.5</v>
      </c>
      <c r="E4" s="7">
        <f>D4/127*100</f>
        <v>77.559055118110237</v>
      </c>
      <c r="F4" s="11"/>
      <c r="G4" s="25">
        <v>45</v>
      </c>
      <c r="H4" s="25">
        <v>14</v>
      </c>
      <c r="I4" s="21">
        <f>((G4*2)+(H4*3))/150*100</f>
        <v>88</v>
      </c>
      <c r="J4" s="11"/>
      <c r="K4" s="3">
        <f>D4+2*G4+3*H4</f>
        <v>230.5</v>
      </c>
      <c r="L4" s="11"/>
    </row>
    <row r="5" spans="1:12" ht="15.75">
      <c r="A5" s="3" t="s">
        <v>0</v>
      </c>
      <c r="B5" s="11" t="s">
        <v>97</v>
      </c>
      <c r="C5" s="3" t="s">
        <v>2</v>
      </c>
      <c r="D5" s="3">
        <v>103</v>
      </c>
      <c r="E5" s="7">
        <f>D5/127*100</f>
        <v>81.102362204724415</v>
      </c>
      <c r="F5" s="11"/>
      <c r="G5" s="25">
        <v>34</v>
      </c>
      <c r="H5" s="25">
        <v>16</v>
      </c>
      <c r="I5" s="21">
        <f>((G5*2)+(H5*3))/150*100</f>
        <v>77.333333333333329</v>
      </c>
      <c r="J5" s="11"/>
      <c r="K5" s="3">
        <f>D5+2*G5+3*H5</f>
        <v>219</v>
      </c>
      <c r="L5" s="11"/>
    </row>
    <row r="6" spans="1:12" ht="15.75">
      <c r="A6" s="3" t="s">
        <v>40</v>
      </c>
      <c r="B6" s="11" t="s">
        <v>99</v>
      </c>
      <c r="C6" s="3" t="s">
        <v>2</v>
      </c>
      <c r="D6" s="3">
        <v>93</v>
      </c>
      <c r="E6" s="7">
        <f>D6/127*100</f>
        <v>73.228346456692918</v>
      </c>
      <c r="F6" s="11"/>
      <c r="G6" s="25">
        <v>29</v>
      </c>
      <c r="H6" s="25">
        <v>16</v>
      </c>
      <c r="I6" s="21">
        <f>((G6*2)+(H6*3))/150*100</f>
        <v>70.666666666666671</v>
      </c>
      <c r="J6" s="11"/>
      <c r="K6" s="3">
        <f>D6+2*G6+3*H6</f>
        <v>199</v>
      </c>
      <c r="L6" s="11"/>
    </row>
    <row r="7" spans="1:12" ht="15.75">
      <c r="A7" s="3" t="s">
        <v>1</v>
      </c>
      <c r="B7" s="11" t="s">
        <v>100</v>
      </c>
      <c r="C7" s="3" t="s">
        <v>2</v>
      </c>
      <c r="D7" s="3">
        <v>92.5</v>
      </c>
      <c r="E7" s="7">
        <f>D7/127*100</f>
        <v>72.834645669291348</v>
      </c>
      <c r="F7" s="11"/>
      <c r="G7" s="25">
        <v>29</v>
      </c>
      <c r="H7" s="25">
        <v>11</v>
      </c>
      <c r="I7" s="17">
        <f>((G7*2)+(H7*3))/150*100</f>
        <v>60.666666666666671</v>
      </c>
      <c r="J7" s="11"/>
      <c r="K7" s="3">
        <f>D7+2*G7+3*H7</f>
        <v>183.5</v>
      </c>
      <c r="L7" s="11"/>
    </row>
    <row r="8" spans="1:12" ht="15.75">
      <c r="A8" s="3"/>
      <c r="B8" s="11"/>
      <c r="C8" s="3"/>
      <c r="D8" s="16"/>
      <c r="E8" s="18"/>
      <c r="F8" s="14"/>
      <c r="G8" s="16"/>
      <c r="H8" s="16"/>
      <c r="I8" s="16"/>
      <c r="J8" s="14"/>
      <c r="K8" s="3"/>
      <c r="L8" s="11"/>
    </row>
    <row r="9" spans="1:12" ht="15.75">
      <c r="A9" s="11"/>
      <c r="B9" s="11"/>
      <c r="C9" s="11"/>
      <c r="D9" s="14"/>
      <c r="E9" s="14"/>
      <c r="F9" s="14"/>
      <c r="G9" s="16"/>
      <c r="H9" s="16"/>
      <c r="I9" s="16"/>
      <c r="J9" s="14"/>
      <c r="K9" s="3"/>
      <c r="L9" s="11"/>
    </row>
    <row r="10" spans="1:12" ht="15.75">
      <c r="A10" s="11"/>
      <c r="B10" s="11"/>
      <c r="C10" s="11"/>
      <c r="D10" s="14"/>
      <c r="E10" s="14"/>
      <c r="F10" s="14"/>
      <c r="G10" s="16"/>
      <c r="H10" s="16"/>
      <c r="I10" s="16"/>
      <c r="J10" s="14"/>
      <c r="K10" s="3"/>
      <c r="L10" s="11"/>
    </row>
    <row r="11" spans="1:12" ht="15.75">
      <c r="A11" s="11"/>
      <c r="B11" s="11"/>
      <c r="C11" s="11"/>
      <c r="D11" s="14"/>
      <c r="E11" s="14"/>
      <c r="F11" s="14"/>
      <c r="G11" s="16"/>
      <c r="H11" s="16"/>
      <c r="I11" s="16"/>
      <c r="J11" s="14"/>
      <c r="K11" s="3"/>
      <c r="L11" s="11"/>
    </row>
    <row r="12" spans="1:12" ht="15.75">
      <c r="A12" s="11"/>
      <c r="B12" s="11"/>
      <c r="C12" s="11"/>
      <c r="D12" s="14"/>
      <c r="E12" s="14"/>
      <c r="F12" s="14"/>
      <c r="G12" s="16"/>
      <c r="H12" s="16"/>
      <c r="I12" s="16"/>
      <c r="J12" s="14"/>
      <c r="K12" s="3"/>
      <c r="L12" s="11"/>
    </row>
    <row r="13" spans="1:12" ht="15.75">
      <c r="A13" s="11"/>
      <c r="B13" s="11"/>
      <c r="C13" s="11"/>
      <c r="D13" s="11"/>
      <c r="E13" s="11"/>
      <c r="F13" s="11"/>
      <c r="K13" s="3"/>
      <c r="L13" s="11"/>
    </row>
    <row r="14" spans="1:12" ht="15.75">
      <c r="A14" s="11"/>
      <c r="B14" s="11"/>
      <c r="C14" s="11"/>
      <c r="D14" s="11"/>
      <c r="E14" s="11"/>
      <c r="F14" s="11"/>
      <c r="K14" s="3"/>
      <c r="L14" s="11"/>
    </row>
    <row r="15" spans="1:12" ht="15.75">
      <c r="A15" s="11"/>
      <c r="B15" s="11"/>
      <c r="C15" s="11"/>
      <c r="D15" s="11"/>
      <c r="E15" s="11"/>
      <c r="F15" s="11"/>
      <c r="K15" s="3"/>
      <c r="L15" s="11"/>
    </row>
    <row r="16" spans="1:12" ht="15.75">
      <c r="K16" s="3"/>
    </row>
  </sheetData>
  <mergeCells count="2">
    <mergeCell ref="D1:E1"/>
    <mergeCell ref="G1:I1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3300"/>
  </sheetPr>
  <dimension ref="A1:L22"/>
  <sheetViews>
    <sheetView zoomScale="125" workbookViewId="0">
      <selection activeCell="G2" sqref="G2:H2"/>
    </sheetView>
  </sheetViews>
  <sheetFormatPr defaultRowHeight="15"/>
  <cols>
    <col min="2" max="2" width="23.7109375" customWidth="1"/>
    <col min="6" max="6" width="4.5703125" customWidth="1"/>
    <col min="7" max="7" width="9.140625" style="1"/>
    <col min="9" max="9" width="9.140625" style="1"/>
    <col min="11" max="11" width="3.28515625" customWidth="1"/>
    <col min="12" max="12" width="18" customWidth="1"/>
  </cols>
  <sheetData>
    <row r="1" spans="1:12" ht="15.75">
      <c r="A1" s="11"/>
      <c r="B1" s="3"/>
      <c r="C1" s="3"/>
      <c r="D1" s="26" t="s">
        <v>10</v>
      </c>
      <c r="E1" s="26"/>
      <c r="F1" s="11"/>
      <c r="G1" s="26" t="s">
        <v>11</v>
      </c>
      <c r="H1" s="26"/>
      <c r="I1" s="28"/>
      <c r="J1" s="28"/>
      <c r="K1" s="11"/>
    </row>
    <row r="2" spans="1:12" ht="15.75">
      <c r="A2" s="11"/>
      <c r="B2" s="3"/>
      <c r="C2" s="3"/>
      <c r="D2" s="3"/>
      <c r="E2" s="3"/>
      <c r="F2" s="11"/>
      <c r="G2" s="26" t="s">
        <v>134</v>
      </c>
      <c r="H2" s="26"/>
      <c r="I2" s="26" t="s">
        <v>12</v>
      </c>
      <c r="J2" s="26"/>
      <c r="K2" s="11"/>
    </row>
    <row r="3" spans="1:12" ht="15.75">
      <c r="A3" s="13"/>
      <c r="B3" s="5"/>
      <c r="C3" s="5"/>
      <c r="D3" s="5" t="s">
        <v>8</v>
      </c>
      <c r="E3" s="6" t="s">
        <v>9</v>
      </c>
      <c r="F3" s="11"/>
      <c r="G3" s="5" t="s">
        <v>8</v>
      </c>
      <c r="H3" s="5" t="s">
        <v>9</v>
      </c>
      <c r="I3" s="5" t="s">
        <v>8</v>
      </c>
      <c r="J3" s="5" t="s">
        <v>9</v>
      </c>
      <c r="K3" s="11"/>
      <c r="L3" s="19" t="s">
        <v>121</v>
      </c>
    </row>
    <row r="4" spans="1:12" ht="15.75">
      <c r="A4" s="3" t="s">
        <v>0</v>
      </c>
      <c r="B4" s="11" t="s">
        <v>80</v>
      </c>
      <c r="C4" s="3" t="s">
        <v>76</v>
      </c>
      <c r="D4" s="3">
        <v>131</v>
      </c>
      <c r="E4" s="7">
        <f t="shared" ref="E4:E13" si="0">D4/144*100</f>
        <v>90.972222222222214</v>
      </c>
      <c r="F4" s="11"/>
      <c r="G4" s="25">
        <v>41</v>
      </c>
      <c r="H4" s="21">
        <f t="shared" ref="H4:H13" si="1">G4*2/100*100</f>
        <v>82</v>
      </c>
      <c r="I4" s="25">
        <v>17</v>
      </c>
      <c r="J4" s="21">
        <f t="shared" ref="J4:J13" si="2">I4*3/60*100</f>
        <v>85</v>
      </c>
      <c r="K4" s="11"/>
      <c r="L4" s="3">
        <f t="shared" ref="L4:L13" si="3">D4+2*G4+3*I4</f>
        <v>264</v>
      </c>
    </row>
    <row r="5" spans="1:12" ht="15.75">
      <c r="A5" s="3" t="s">
        <v>2</v>
      </c>
      <c r="B5" s="11" t="s">
        <v>81</v>
      </c>
      <c r="C5" s="3" t="s">
        <v>64</v>
      </c>
      <c r="D5" s="3">
        <v>116</v>
      </c>
      <c r="E5" s="7">
        <f t="shared" si="0"/>
        <v>80.555555555555557</v>
      </c>
      <c r="F5" s="11"/>
      <c r="G5" s="25">
        <v>41</v>
      </c>
      <c r="H5" s="21">
        <f t="shared" si="1"/>
        <v>82</v>
      </c>
      <c r="I5" s="25">
        <v>15</v>
      </c>
      <c r="J5" s="21">
        <f t="shared" si="2"/>
        <v>75</v>
      </c>
      <c r="K5" s="11"/>
      <c r="L5" s="3">
        <f t="shared" si="3"/>
        <v>243</v>
      </c>
    </row>
    <row r="6" spans="1:12" ht="15.75">
      <c r="A6" s="3" t="s">
        <v>42</v>
      </c>
      <c r="B6" s="11" t="s">
        <v>85</v>
      </c>
      <c r="C6" s="3" t="s">
        <v>79</v>
      </c>
      <c r="D6" s="3">
        <v>107</v>
      </c>
      <c r="E6" s="7">
        <f t="shared" si="0"/>
        <v>74.305555555555557</v>
      </c>
      <c r="F6" s="11"/>
      <c r="G6" s="25">
        <v>41</v>
      </c>
      <c r="H6" s="21">
        <f t="shared" si="1"/>
        <v>82</v>
      </c>
      <c r="I6" s="25">
        <v>15</v>
      </c>
      <c r="J6" s="21">
        <f t="shared" si="2"/>
        <v>75</v>
      </c>
      <c r="K6" s="11"/>
      <c r="L6" s="3">
        <f t="shared" si="3"/>
        <v>234</v>
      </c>
    </row>
    <row r="7" spans="1:12" ht="15.75">
      <c r="A7" s="3" t="s">
        <v>41</v>
      </c>
      <c r="B7" s="11" t="s">
        <v>84</v>
      </c>
      <c r="C7" s="3" t="s">
        <v>78</v>
      </c>
      <c r="D7" s="3">
        <v>113</v>
      </c>
      <c r="E7" s="7">
        <f t="shared" si="0"/>
        <v>78.472222222222214</v>
      </c>
      <c r="F7" s="11"/>
      <c r="G7" s="25">
        <v>36</v>
      </c>
      <c r="H7" s="21">
        <f t="shared" si="1"/>
        <v>72</v>
      </c>
      <c r="I7" s="25">
        <v>14</v>
      </c>
      <c r="J7" s="21">
        <f t="shared" si="2"/>
        <v>70</v>
      </c>
      <c r="K7" s="11"/>
      <c r="L7" s="3">
        <f t="shared" si="3"/>
        <v>227</v>
      </c>
    </row>
    <row r="8" spans="1:12" ht="15.75">
      <c r="A8" s="3" t="s">
        <v>1</v>
      </c>
      <c r="B8" s="11" t="s">
        <v>83</v>
      </c>
      <c r="C8" s="3" t="s">
        <v>66</v>
      </c>
      <c r="D8" s="3">
        <v>114</v>
      </c>
      <c r="E8" s="7">
        <f t="shared" si="0"/>
        <v>79.166666666666657</v>
      </c>
      <c r="F8" s="11"/>
      <c r="G8" s="25">
        <v>35</v>
      </c>
      <c r="H8" s="21">
        <f t="shared" si="1"/>
        <v>70</v>
      </c>
      <c r="I8" s="25">
        <v>14</v>
      </c>
      <c r="J8" s="21">
        <f t="shared" si="2"/>
        <v>70</v>
      </c>
      <c r="K8" s="11"/>
      <c r="L8" s="3">
        <f t="shared" si="3"/>
        <v>226</v>
      </c>
    </row>
    <row r="9" spans="1:12" ht="15.75">
      <c r="A9" s="3" t="s">
        <v>40</v>
      </c>
      <c r="B9" s="11" t="s">
        <v>82</v>
      </c>
      <c r="C9" s="3" t="s">
        <v>77</v>
      </c>
      <c r="D9" s="3">
        <v>114</v>
      </c>
      <c r="E9" s="7">
        <f t="shared" si="0"/>
        <v>79.166666666666657</v>
      </c>
      <c r="F9" s="11"/>
      <c r="G9" s="25">
        <v>36</v>
      </c>
      <c r="H9" s="21">
        <f t="shared" si="1"/>
        <v>72</v>
      </c>
      <c r="I9" s="25">
        <v>10</v>
      </c>
      <c r="J9" s="17">
        <f t="shared" si="2"/>
        <v>50</v>
      </c>
      <c r="K9" s="11"/>
      <c r="L9" s="3">
        <f t="shared" si="3"/>
        <v>216</v>
      </c>
    </row>
    <row r="10" spans="1:12" ht="15.75">
      <c r="A10" s="3" t="s">
        <v>44</v>
      </c>
      <c r="B10" s="11" t="s">
        <v>87</v>
      </c>
      <c r="C10" s="3" t="s">
        <v>68</v>
      </c>
      <c r="D10" s="3">
        <v>104</v>
      </c>
      <c r="E10" s="7">
        <f t="shared" si="0"/>
        <v>72.222222222222214</v>
      </c>
      <c r="F10" s="11"/>
      <c r="G10" s="25">
        <v>44</v>
      </c>
      <c r="H10" s="21">
        <f t="shared" si="1"/>
        <v>88</v>
      </c>
      <c r="I10" s="25">
        <v>8</v>
      </c>
      <c r="J10" s="17">
        <f t="shared" si="2"/>
        <v>40</v>
      </c>
      <c r="K10" s="11"/>
      <c r="L10" s="3">
        <f t="shared" si="3"/>
        <v>216</v>
      </c>
    </row>
    <row r="11" spans="1:12" ht="15.75">
      <c r="A11" s="3" t="s">
        <v>46</v>
      </c>
      <c r="B11" s="11" t="s">
        <v>89</v>
      </c>
      <c r="C11" s="3" t="s">
        <v>66</v>
      </c>
      <c r="D11" s="3">
        <v>101</v>
      </c>
      <c r="E11" s="7">
        <f t="shared" si="0"/>
        <v>70.138888888888886</v>
      </c>
      <c r="F11" s="11"/>
      <c r="G11" s="25">
        <v>39</v>
      </c>
      <c r="H11" s="21">
        <f t="shared" si="1"/>
        <v>78</v>
      </c>
      <c r="I11" s="25">
        <v>12</v>
      </c>
      <c r="J11" s="17">
        <f t="shared" si="2"/>
        <v>60</v>
      </c>
      <c r="K11" s="11"/>
      <c r="L11" s="3">
        <f t="shared" si="3"/>
        <v>215</v>
      </c>
    </row>
    <row r="12" spans="1:12" ht="15.75">
      <c r="A12" s="3" t="s">
        <v>43</v>
      </c>
      <c r="B12" s="11" t="s">
        <v>86</v>
      </c>
      <c r="C12" s="3" t="s">
        <v>77</v>
      </c>
      <c r="D12" s="3">
        <v>106</v>
      </c>
      <c r="E12" s="7">
        <f t="shared" si="0"/>
        <v>73.611111111111114</v>
      </c>
      <c r="F12" s="11"/>
      <c r="G12" s="25">
        <v>36</v>
      </c>
      <c r="H12" s="21">
        <f t="shared" si="1"/>
        <v>72</v>
      </c>
      <c r="I12" s="25">
        <v>11</v>
      </c>
      <c r="J12" s="17">
        <f t="shared" si="2"/>
        <v>55.000000000000007</v>
      </c>
      <c r="K12" s="11"/>
      <c r="L12" s="3">
        <f t="shared" si="3"/>
        <v>211</v>
      </c>
    </row>
    <row r="13" spans="1:12" ht="15.75">
      <c r="A13" s="3" t="s">
        <v>45</v>
      </c>
      <c r="B13" s="11" t="s">
        <v>88</v>
      </c>
      <c r="C13" s="3" t="s">
        <v>66</v>
      </c>
      <c r="D13" s="3">
        <v>101</v>
      </c>
      <c r="E13" s="7">
        <f t="shared" si="0"/>
        <v>70.138888888888886</v>
      </c>
      <c r="F13" s="11"/>
      <c r="G13" s="25">
        <v>41</v>
      </c>
      <c r="H13" s="21">
        <f t="shared" si="1"/>
        <v>82</v>
      </c>
      <c r="I13" s="25">
        <v>9</v>
      </c>
      <c r="J13" s="17">
        <f t="shared" si="2"/>
        <v>45</v>
      </c>
      <c r="K13" s="11"/>
      <c r="L13" s="3">
        <f t="shared" si="3"/>
        <v>210</v>
      </c>
    </row>
    <row r="14" spans="1:12" ht="15.75">
      <c r="A14" s="11"/>
      <c r="B14" s="11"/>
      <c r="C14" s="11"/>
      <c r="D14" s="11"/>
      <c r="E14" s="11"/>
      <c r="F14" s="11"/>
      <c r="G14" s="25"/>
      <c r="H14" s="11"/>
      <c r="I14" s="25"/>
      <c r="J14" s="11"/>
      <c r="K14" s="11"/>
    </row>
    <row r="15" spans="1:12" ht="15.75">
      <c r="A15" s="11"/>
      <c r="B15" s="11"/>
      <c r="C15" s="11"/>
      <c r="D15" s="11"/>
      <c r="E15" s="11"/>
      <c r="F15" s="11"/>
      <c r="G15" s="25"/>
      <c r="H15" s="11"/>
      <c r="I15" s="25"/>
      <c r="J15" s="11"/>
      <c r="K15" s="11"/>
    </row>
    <row r="16" spans="1:12" ht="15.75">
      <c r="A16" s="11"/>
      <c r="B16" s="11"/>
      <c r="C16" s="11"/>
      <c r="D16" s="11"/>
      <c r="E16" s="11"/>
      <c r="F16" s="11"/>
      <c r="G16" s="25"/>
      <c r="H16" s="11"/>
      <c r="I16" s="25"/>
      <c r="J16" s="11"/>
      <c r="K16" s="11"/>
    </row>
    <row r="17" spans="1:11" ht="15.75">
      <c r="A17" s="11"/>
      <c r="B17" s="11"/>
      <c r="C17" s="11"/>
      <c r="D17" s="11"/>
      <c r="E17" s="11"/>
      <c r="F17" s="11"/>
      <c r="G17" s="25"/>
      <c r="H17" s="11"/>
      <c r="I17" s="25"/>
      <c r="J17" s="11"/>
      <c r="K17" s="11"/>
    </row>
    <row r="18" spans="1:11" ht="15.75">
      <c r="A18" s="11"/>
      <c r="B18" s="11"/>
      <c r="C18" s="11"/>
      <c r="D18" s="11"/>
      <c r="E18" s="11"/>
      <c r="F18" s="11"/>
      <c r="G18" s="25"/>
      <c r="H18" s="11"/>
      <c r="I18" s="25"/>
      <c r="J18" s="11"/>
      <c r="K18" s="11"/>
    </row>
    <row r="19" spans="1:11" ht="15.75">
      <c r="A19" s="11"/>
      <c r="B19" s="11"/>
      <c r="C19" s="11"/>
      <c r="D19" s="11"/>
      <c r="E19" s="11"/>
      <c r="F19" s="11"/>
      <c r="G19" s="25"/>
      <c r="H19" s="11"/>
      <c r="I19" s="25"/>
      <c r="J19" s="11"/>
      <c r="K19" s="11"/>
    </row>
    <row r="20" spans="1:11" ht="15.75">
      <c r="A20" s="11"/>
      <c r="B20" s="11"/>
      <c r="C20" s="11"/>
      <c r="D20" s="11"/>
      <c r="E20" s="11"/>
      <c r="F20" s="11"/>
      <c r="G20" s="25"/>
      <c r="H20" s="11"/>
      <c r="I20" s="25"/>
      <c r="J20" s="11"/>
      <c r="K20" s="11"/>
    </row>
    <row r="21" spans="1:11" ht="15.75">
      <c r="A21" s="11"/>
      <c r="B21" s="11"/>
      <c r="C21" s="11"/>
      <c r="D21" s="11"/>
      <c r="E21" s="11"/>
      <c r="F21" s="11"/>
      <c r="G21" s="25"/>
      <c r="H21" s="11"/>
      <c r="I21" s="25"/>
      <c r="J21" s="11"/>
      <c r="K21" s="11"/>
    </row>
    <row r="22" spans="1:11" ht="15.75">
      <c r="A22" s="11"/>
      <c r="B22" s="11"/>
      <c r="C22" s="11"/>
      <c r="D22" s="11"/>
      <c r="E22" s="11"/>
      <c r="F22" s="11"/>
      <c r="G22" s="25"/>
      <c r="H22" s="11"/>
      <c r="I22" s="25"/>
      <c r="J22" s="11"/>
      <c r="K22" s="11"/>
    </row>
  </sheetData>
  <mergeCells count="4">
    <mergeCell ref="D1:E1"/>
    <mergeCell ref="G1:J1"/>
    <mergeCell ref="G2:H2"/>
    <mergeCell ref="I2:J2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3300"/>
  </sheetPr>
  <dimension ref="A1:L13"/>
  <sheetViews>
    <sheetView tabSelected="1" zoomScale="125" workbookViewId="0">
      <selection activeCell="G2" sqref="G2:H2"/>
    </sheetView>
  </sheetViews>
  <sheetFormatPr defaultRowHeight="15"/>
  <cols>
    <col min="2" max="2" width="19.7109375" customWidth="1"/>
    <col min="3" max="3" width="2.5703125" customWidth="1"/>
    <col min="6" max="6" width="4.28515625" customWidth="1"/>
    <col min="7" max="7" width="9.140625" style="1"/>
    <col min="11" max="11" width="1.7109375" customWidth="1"/>
    <col min="12" max="12" width="19.85546875" customWidth="1"/>
  </cols>
  <sheetData>
    <row r="1" spans="1:12" ht="15.75">
      <c r="A1" s="11"/>
      <c r="B1" s="3"/>
      <c r="C1" s="3"/>
      <c r="D1" s="26" t="s">
        <v>10</v>
      </c>
      <c r="E1" s="26"/>
      <c r="F1" s="11"/>
      <c r="G1" s="26" t="s">
        <v>11</v>
      </c>
      <c r="H1" s="26"/>
      <c r="I1" s="26"/>
      <c r="J1" s="26"/>
      <c r="K1" s="11"/>
    </row>
    <row r="2" spans="1:12" ht="15.75">
      <c r="A2" s="11"/>
      <c r="B2" s="3"/>
      <c r="C2" s="3"/>
      <c r="D2" s="3"/>
      <c r="E2" s="3"/>
      <c r="F2" s="11"/>
      <c r="G2" s="26" t="s">
        <v>134</v>
      </c>
      <c r="H2" s="26"/>
      <c r="I2" s="26" t="s">
        <v>12</v>
      </c>
      <c r="J2" s="26"/>
      <c r="K2" s="11"/>
    </row>
    <row r="3" spans="1:12" ht="15.75">
      <c r="A3" s="13"/>
      <c r="B3" s="5"/>
      <c r="C3" s="5"/>
      <c r="D3" s="5" t="s">
        <v>8</v>
      </c>
      <c r="E3" s="6" t="s">
        <v>9</v>
      </c>
      <c r="F3" s="11"/>
      <c r="G3" s="5" t="s">
        <v>8</v>
      </c>
      <c r="H3" s="5" t="s">
        <v>9</v>
      </c>
      <c r="I3" s="5" t="s">
        <v>8</v>
      </c>
      <c r="J3" s="5" t="s">
        <v>9</v>
      </c>
      <c r="K3" s="11"/>
      <c r="L3" s="19" t="s">
        <v>121</v>
      </c>
    </row>
    <row r="4" spans="1:12" ht="15.75">
      <c r="A4" s="3" t="s">
        <v>0</v>
      </c>
      <c r="B4" s="11" t="s">
        <v>95</v>
      </c>
      <c r="C4" s="3"/>
      <c r="D4" s="3">
        <v>97</v>
      </c>
      <c r="E4" s="7">
        <f>D4/124*100</f>
        <v>78.225806451612897</v>
      </c>
      <c r="F4" s="11"/>
      <c r="G4" s="25">
        <v>39.5</v>
      </c>
      <c r="H4" s="21">
        <f>G4*2/90*100</f>
        <v>87.777777777777771</v>
      </c>
      <c r="I4" s="3">
        <v>16</v>
      </c>
      <c r="J4" s="22">
        <f>I4*3/60*100</f>
        <v>80</v>
      </c>
      <c r="K4" s="11"/>
      <c r="L4" s="3">
        <f>D4+2*G4+3*I4</f>
        <v>224</v>
      </c>
    </row>
    <row r="5" spans="1:12" ht="15.75">
      <c r="A5" s="3" t="s">
        <v>2</v>
      </c>
      <c r="B5" s="11" t="s">
        <v>96</v>
      </c>
      <c r="C5" s="3"/>
      <c r="D5" s="3">
        <v>87</v>
      </c>
      <c r="E5" s="7">
        <f>D5/124*100</f>
        <v>70.161290322580655</v>
      </c>
      <c r="F5" s="11"/>
      <c r="G5" s="25">
        <v>32</v>
      </c>
      <c r="H5" s="21">
        <f>G5*2/90*100</f>
        <v>71.111111111111114</v>
      </c>
      <c r="I5" s="3">
        <v>14</v>
      </c>
      <c r="J5" s="22">
        <f>I5*3/60*100</f>
        <v>70</v>
      </c>
      <c r="K5" s="11"/>
      <c r="L5" s="3">
        <f>D5+2*G5+3*I5</f>
        <v>193</v>
      </c>
    </row>
    <row r="6" spans="1:12" ht="15.75">
      <c r="L6" s="3"/>
    </row>
    <row r="7" spans="1:12" ht="15.75">
      <c r="L7" s="3"/>
    </row>
    <row r="8" spans="1:12" ht="15.75">
      <c r="L8" s="3"/>
    </row>
    <row r="9" spans="1:12" ht="15.75">
      <c r="L9" s="3"/>
    </row>
    <row r="10" spans="1:12" ht="15.75">
      <c r="L10" s="3"/>
    </row>
    <row r="11" spans="1:12" ht="15.75">
      <c r="L11" s="3"/>
    </row>
    <row r="12" spans="1:12" ht="15.75">
      <c r="L12" s="3"/>
    </row>
    <row r="13" spans="1:12" ht="15.75">
      <c r="L13" s="3"/>
    </row>
  </sheetData>
  <mergeCells count="4">
    <mergeCell ref="D1:E1"/>
    <mergeCell ref="G1:J1"/>
    <mergeCell ref="G2:H2"/>
    <mergeCell ref="I2:J2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3300"/>
  </sheetPr>
  <dimension ref="A1:J33"/>
  <sheetViews>
    <sheetView zoomScale="120" workbookViewId="0">
      <selection activeCell="K11" sqref="K11"/>
    </sheetView>
  </sheetViews>
  <sheetFormatPr defaultRowHeight="15"/>
  <cols>
    <col min="1" max="1" width="5.28515625" customWidth="1"/>
    <col min="2" max="2" width="26.140625" customWidth="1"/>
    <col min="3" max="3" width="4.5703125" style="1" customWidth="1"/>
    <col min="4" max="4" width="9.140625" style="1"/>
    <col min="6" max="6" width="9.140625" style="1"/>
    <col min="10" max="10" width="19.85546875" customWidth="1"/>
  </cols>
  <sheetData>
    <row r="1" spans="1:10" ht="15.75">
      <c r="A1" s="11"/>
      <c r="B1" s="3"/>
      <c r="C1" s="3"/>
      <c r="D1" s="26" t="s">
        <v>128</v>
      </c>
      <c r="E1" s="26"/>
      <c r="F1" s="26" t="s">
        <v>129</v>
      </c>
      <c r="G1" s="26"/>
      <c r="H1" s="28"/>
      <c r="I1" s="28"/>
    </row>
    <row r="2" spans="1:10" ht="15.75">
      <c r="A2" s="11"/>
      <c r="B2" s="3"/>
      <c r="C2" s="3"/>
      <c r="D2" s="3"/>
      <c r="E2" s="3"/>
      <c r="F2" s="26" t="s">
        <v>130</v>
      </c>
      <c r="G2" s="26"/>
      <c r="H2" s="26" t="s">
        <v>131</v>
      </c>
      <c r="I2" s="26"/>
    </row>
    <row r="3" spans="1:10" ht="15.75">
      <c r="A3" s="13"/>
      <c r="B3" s="5"/>
      <c r="C3" s="5"/>
      <c r="D3" s="5" t="s">
        <v>133</v>
      </c>
      <c r="E3" s="6" t="s">
        <v>9</v>
      </c>
      <c r="F3" s="5" t="s">
        <v>133</v>
      </c>
      <c r="G3" s="5" t="s">
        <v>9</v>
      </c>
      <c r="H3" s="5" t="s">
        <v>133</v>
      </c>
      <c r="I3" s="5" t="s">
        <v>9</v>
      </c>
      <c r="J3" s="19" t="s">
        <v>132</v>
      </c>
    </row>
    <row r="4" spans="1:10" ht="15.75">
      <c r="A4" s="3" t="s">
        <v>1</v>
      </c>
      <c r="B4" s="11" t="s">
        <v>16</v>
      </c>
      <c r="C4" s="3" t="s">
        <v>45</v>
      </c>
      <c r="D4" s="3">
        <v>127.5</v>
      </c>
      <c r="E4" s="7">
        <f t="shared" ref="E4:E30" si="0">D4/143*100</f>
        <v>89.16083916083916</v>
      </c>
      <c r="F4" s="25">
        <v>47</v>
      </c>
      <c r="G4" s="21">
        <f t="shared" ref="G4:G30" si="1">F4*2/100*100</f>
        <v>94</v>
      </c>
      <c r="H4" s="3">
        <v>17</v>
      </c>
      <c r="I4" s="21">
        <f t="shared" ref="I4:I30" si="2">H4*3/60*100</f>
        <v>85</v>
      </c>
      <c r="J4" s="20">
        <f t="shared" ref="J4:J30" si="3">D4+2*F4+3*H4</f>
        <v>272.5</v>
      </c>
    </row>
    <row r="5" spans="1:10" ht="15.75">
      <c r="A5" s="3" t="s">
        <v>0</v>
      </c>
      <c r="B5" s="11" t="s">
        <v>13</v>
      </c>
      <c r="C5" s="3" t="s">
        <v>1</v>
      </c>
      <c r="D5" s="3">
        <v>137</v>
      </c>
      <c r="E5" s="7">
        <f t="shared" si="0"/>
        <v>95.8041958041958</v>
      </c>
      <c r="F5" s="25">
        <v>35</v>
      </c>
      <c r="G5" s="21">
        <f t="shared" si="1"/>
        <v>70</v>
      </c>
      <c r="H5" s="3">
        <v>16</v>
      </c>
      <c r="I5" s="21">
        <f t="shared" si="2"/>
        <v>80</v>
      </c>
      <c r="J5" s="20">
        <f t="shared" si="3"/>
        <v>255</v>
      </c>
    </row>
    <row r="6" spans="1:10" ht="15.75">
      <c r="A6" s="3" t="s">
        <v>48</v>
      </c>
      <c r="B6" s="11" t="s">
        <v>24</v>
      </c>
      <c r="C6" s="3" t="s">
        <v>1</v>
      </c>
      <c r="D6" s="3">
        <v>122</v>
      </c>
      <c r="E6" s="7">
        <f t="shared" si="0"/>
        <v>85.314685314685306</v>
      </c>
      <c r="F6" s="25">
        <v>45</v>
      </c>
      <c r="G6" s="21">
        <f t="shared" si="1"/>
        <v>90</v>
      </c>
      <c r="H6" s="3">
        <v>14</v>
      </c>
      <c r="I6" s="21">
        <f t="shared" si="2"/>
        <v>70</v>
      </c>
      <c r="J6" s="20">
        <f t="shared" si="3"/>
        <v>254</v>
      </c>
    </row>
    <row r="7" spans="1:10" ht="15.75">
      <c r="A7" s="3" t="s">
        <v>43</v>
      </c>
      <c r="B7" s="11" t="s">
        <v>19</v>
      </c>
      <c r="C7" s="3" t="s">
        <v>48</v>
      </c>
      <c r="D7" s="3">
        <v>126</v>
      </c>
      <c r="E7" s="7">
        <f t="shared" si="0"/>
        <v>88.111888111888121</v>
      </c>
      <c r="F7" s="25">
        <v>42</v>
      </c>
      <c r="G7" s="21">
        <f t="shared" si="1"/>
        <v>84</v>
      </c>
      <c r="H7" s="3">
        <v>14</v>
      </c>
      <c r="I7" s="21">
        <f t="shared" si="2"/>
        <v>70</v>
      </c>
      <c r="J7" s="20">
        <f t="shared" si="3"/>
        <v>252</v>
      </c>
    </row>
    <row r="8" spans="1:10" ht="15.75">
      <c r="A8" s="3" t="s">
        <v>42</v>
      </c>
      <c r="B8" s="11" t="s">
        <v>18</v>
      </c>
      <c r="C8" s="3" t="s">
        <v>48</v>
      </c>
      <c r="D8" s="3">
        <v>126.5</v>
      </c>
      <c r="E8" s="7">
        <f t="shared" si="0"/>
        <v>88.461538461538453</v>
      </c>
      <c r="F8" s="25">
        <v>43</v>
      </c>
      <c r="G8" s="21">
        <f t="shared" si="1"/>
        <v>86</v>
      </c>
      <c r="H8" s="3">
        <v>13</v>
      </c>
      <c r="I8" s="17">
        <f t="shared" si="2"/>
        <v>65</v>
      </c>
      <c r="J8" s="20">
        <f t="shared" si="3"/>
        <v>251.5</v>
      </c>
    </row>
    <row r="9" spans="1:10" ht="15.75">
      <c r="A9" s="3" t="s">
        <v>54</v>
      </c>
      <c r="B9" s="11" t="s">
        <v>30</v>
      </c>
      <c r="C9" s="3" t="s">
        <v>50</v>
      </c>
      <c r="D9" s="3">
        <v>116.5</v>
      </c>
      <c r="E9" s="7">
        <f t="shared" si="0"/>
        <v>81.468531468531467</v>
      </c>
      <c r="F9" s="25">
        <v>46</v>
      </c>
      <c r="G9" s="21">
        <f t="shared" si="1"/>
        <v>92</v>
      </c>
      <c r="H9" s="3">
        <v>14</v>
      </c>
      <c r="I9" s="21">
        <f t="shared" si="2"/>
        <v>70</v>
      </c>
      <c r="J9" s="20">
        <f t="shared" si="3"/>
        <v>250.5</v>
      </c>
    </row>
    <row r="10" spans="1:10" ht="15.75">
      <c r="A10" s="3" t="s">
        <v>2</v>
      </c>
      <c r="B10" s="11" t="s">
        <v>14</v>
      </c>
      <c r="C10" s="3" t="s">
        <v>44</v>
      </c>
      <c r="D10" s="3">
        <v>131.5</v>
      </c>
      <c r="E10" s="7">
        <f t="shared" si="0"/>
        <v>91.95804195804196</v>
      </c>
      <c r="F10" s="25">
        <v>39</v>
      </c>
      <c r="G10" s="21">
        <f t="shared" si="1"/>
        <v>78</v>
      </c>
      <c r="H10" s="3">
        <v>13</v>
      </c>
      <c r="I10" s="17">
        <f t="shared" si="2"/>
        <v>65</v>
      </c>
      <c r="J10" s="20">
        <f t="shared" si="3"/>
        <v>248.5</v>
      </c>
    </row>
    <row r="11" spans="1:10" ht="15.75">
      <c r="A11" s="3" t="s">
        <v>40</v>
      </c>
      <c r="B11" s="11" t="s">
        <v>15</v>
      </c>
      <c r="C11" s="3" t="s">
        <v>42</v>
      </c>
      <c r="D11" s="3">
        <v>130</v>
      </c>
      <c r="E11" s="7">
        <f t="shared" si="0"/>
        <v>90.909090909090907</v>
      </c>
      <c r="F11" s="25">
        <v>38</v>
      </c>
      <c r="G11" s="21">
        <f t="shared" si="1"/>
        <v>76</v>
      </c>
      <c r="H11" s="3">
        <v>14</v>
      </c>
      <c r="I11" s="21">
        <f t="shared" si="2"/>
        <v>70</v>
      </c>
      <c r="J11" s="20">
        <f t="shared" si="3"/>
        <v>248</v>
      </c>
    </row>
    <row r="12" spans="1:10" ht="15.75">
      <c r="A12" s="3" t="s">
        <v>44</v>
      </c>
      <c r="B12" s="11" t="s">
        <v>20</v>
      </c>
      <c r="C12" s="3" t="s">
        <v>48</v>
      </c>
      <c r="D12" s="3">
        <v>125</v>
      </c>
      <c r="E12" s="7">
        <f t="shared" si="0"/>
        <v>87.412587412587413</v>
      </c>
      <c r="F12" s="25">
        <v>40</v>
      </c>
      <c r="G12" s="21">
        <f t="shared" si="1"/>
        <v>80</v>
      </c>
      <c r="H12" s="3">
        <v>14</v>
      </c>
      <c r="I12" s="21">
        <f t="shared" si="2"/>
        <v>70</v>
      </c>
      <c r="J12" s="20">
        <f t="shared" si="3"/>
        <v>247</v>
      </c>
    </row>
    <row r="13" spans="1:10" ht="15.75">
      <c r="A13" s="3" t="s">
        <v>57</v>
      </c>
      <c r="B13" s="11" t="s">
        <v>33</v>
      </c>
      <c r="C13" s="3" t="s">
        <v>0</v>
      </c>
      <c r="D13" s="3">
        <v>112.5</v>
      </c>
      <c r="E13" s="7">
        <f t="shared" si="0"/>
        <v>78.671328671328666</v>
      </c>
      <c r="F13" s="25">
        <v>46</v>
      </c>
      <c r="G13" s="21">
        <f t="shared" si="1"/>
        <v>92</v>
      </c>
      <c r="H13" s="1">
        <v>14</v>
      </c>
      <c r="I13" s="21">
        <f t="shared" si="2"/>
        <v>70</v>
      </c>
      <c r="J13" s="20">
        <f t="shared" si="3"/>
        <v>246.5</v>
      </c>
    </row>
    <row r="14" spans="1:10" ht="15.75">
      <c r="A14" s="3" t="s">
        <v>45</v>
      </c>
      <c r="B14" s="11" t="s">
        <v>21</v>
      </c>
      <c r="C14" s="3" t="s">
        <v>0</v>
      </c>
      <c r="D14" s="3">
        <v>124</v>
      </c>
      <c r="E14" s="7">
        <f t="shared" si="0"/>
        <v>86.713286713286706</v>
      </c>
      <c r="F14" s="25">
        <v>39</v>
      </c>
      <c r="G14" s="21">
        <f t="shared" si="1"/>
        <v>78</v>
      </c>
      <c r="H14" s="3">
        <v>14</v>
      </c>
      <c r="I14" s="21">
        <f t="shared" si="2"/>
        <v>70</v>
      </c>
      <c r="J14" s="20">
        <f t="shared" si="3"/>
        <v>244</v>
      </c>
    </row>
    <row r="15" spans="1:10" ht="15.75">
      <c r="A15" s="3" t="s">
        <v>58</v>
      </c>
      <c r="B15" s="11" t="s">
        <v>34</v>
      </c>
      <c r="C15" s="3" t="s">
        <v>44</v>
      </c>
      <c r="D15" s="3">
        <v>112</v>
      </c>
      <c r="E15" s="7">
        <f t="shared" si="0"/>
        <v>78.32167832167832</v>
      </c>
      <c r="F15" s="25">
        <v>43</v>
      </c>
      <c r="G15" s="21">
        <f t="shared" si="1"/>
        <v>86</v>
      </c>
      <c r="H15" s="1">
        <v>15</v>
      </c>
      <c r="I15" s="21">
        <f t="shared" si="2"/>
        <v>75</v>
      </c>
      <c r="J15" s="20">
        <f t="shared" si="3"/>
        <v>243</v>
      </c>
    </row>
    <row r="16" spans="1:10" ht="15.75">
      <c r="A16" s="3" t="s">
        <v>50</v>
      </c>
      <c r="B16" s="11" t="s">
        <v>26</v>
      </c>
      <c r="C16" s="3" t="s">
        <v>42</v>
      </c>
      <c r="D16" s="3">
        <v>120</v>
      </c>
      <c r="E16" s="7">
        <f t="shared" si="0"/>
        <v>83.91608391608392</v>
      </c>
      <c r="F16" s="25">
        <v>39</v>
      </c>
      <c r="G16" s="21">
        <f t="shared" si="1"/>
        <v>78</v>
      </c>
      <c r="H16" s="3">
        <v>14</v>
      </c>
      <c r="I16" s="21">
        <f t="shared" si="2"/>
        <v>70</v>
      </c>
      <c r="J16" s="20">
        <f t="shared" si="3"/>
        <v>240</v>
      </c>
    </row>
    <row r="17" spans="1:10" ht="15.75">
      <c r="A17" s="3" t="s">
        <v>59</v>
      </c>
      <c r="B17" s="11" t="s">
        <v>35</v>
      </c>
      <c r="C17" s="3" t="s">
        <v>49</v>
      </c>
      <c r="D17" s="3">
        <v>112</v>
      </c>
      <c r="E17" s="7">
        <f t="shared" si="0"/>
        <v>78.32167832167832</v>
      </c>
      <c r="F17" s="25">
        <v>43</v>
      </c>
      <c r="G17" s="21">
        <f t="shared" si="1"/>
        <v>86</v>
      </c>
      <c r="H17" s="1">
        <v>13</v>
      </c>
      <c r="I17" s="17">
        <f t="shared" si="2"/>
        <v>65</v>
      </c>
      <c r="J17" s="20">
        <f t="shared" si="3"/>
        <v>237</v>
      </c>
    </row>
    <row r="18" spans="1:10" ht="15.75">
      <c r="A18" s="3" t="s">
        <v>47</v>
      </c>
      <c r="B18" s="11" t="s">
        <v>23</v>
      </c>
      <c r="C18" s="3" t="s">
        <v>1</v>
      </c>
      <c r="D18" s="3">
        <v>122.5</v>
      </c>
      <c r="E18" s="7">
        <f t="shared" si="0"/>
        <v>85.664335664335667</v>
      </c>
      <c r="F18" s="25">
        <v>37</v>
      </c>
      <c r="G18" s="21">
        <f t="shared" si="1"/>
        <v>74</v>
      </c>
      <c r="H18" s="3">
        <v>12</v>
      </c>
      <c r="I18" s="17">
        <f t="shared" si="2"/>
        <v>60</v>
      </c>
      <c r="J18" s="20">
        <f t="shared" si="3"/>
        <v>232.5</v>
      </c>
    </row>
    <row r="19" spans="1:10" ht="15.75">
      <c r="A19" s="3" t="s">
        <v>46</v>
      </c>
      <c r="B19" s="11" t="s">
        <v>22</v>
      </c>
      <c r="C19" s="3" t="s">
        <v>48</v>
      </c>
      <c r="D19" s="3">
        <v>123</v>
      </c>
      <c r="E19" s="7">
        <f t="shared" si="0"/>
        <v>86.013986013986013</v>
      </c>
      <c r="F19" s="25">
        <v>37</v>
      </c>
      <c r="G19" s="21">
        <f t="shared" si="1"/>
        <v>74</v>
      </c>
      <c r="H19" s="3">
        <v>10</v>
      </c>
      <c r="I19" s="17">
        <f t="shared" si="2"/>
        <v>50</v>
      </c>
      <c r="J19" s="20">
        <f t="shared" si="3"/>
        <v>227</v>
      </c>
    </row>
    <row r="20" spans="1:10" ht="15.75">
      <c r="A20" s="3" t="s">
        <v>41</v>
      </c>
      <c r="B20" s="11" t="s">
        <v>17</v>
      </c>
      <c r="C20" s="3" t="s">
        <v>46</v>
      </c>
      <c r="D20" s="3">
        <v>126.5</v>
      </c>
      <c r="E20" s="7">
        <f t="shared" si="0"/>
        <v>88.461538461538453</v>
      </c>
      <c r="F20" s="25">
        <v>32</v>
      </c>
      <c r="G20" s="17">
        <f t="shared" si="1"/>
        <v>64</v>
      </c>
      <c r="H20" s="3">
        <v>12</v>
      </c>
      <c r="I20" s="17">
        <f t="shared" si="2"/>
        <v>60</v>
      </c>
      <c r="J20" s="20">
        <f t="shared" si="3"/>
        <v>226.5</v>
      </c>
    </row>
    <row r="21" spans="1:10" ht="15.75">
      <c r="A21" s="3" t="s">
        <v>62</v>
      </c>
      <c r="B21" s="11" t="s">
        <v>38</v>
      </c>
      <c r="C21" s="3" t="s">
        <v>1</v>
      </c>
      <c r="D21" s="3">
        <v>101</v>
      </c>
      <c r="E21" s="7">
        <f t="shared" si="0"/>
        <v>70.629370629370626</v>
      </c>
      <c r="F21" s="25">
        <v>40</v>
      </c>
      <c r="G21" s="21">
        <f t="shared" si="1"/>
        <v>80</v>
      </c>
      <c r="H21" s="1">
        <v>15</v>
      </c>
      <c r="I21" s="21">
        <f t="shared" si="2"/>
        <v>75</v>
      </c>
      <c r="J21" s="20">
        <f t="shared" si="3"/>
        <v>226</v>
      </c>
    </row>
    <row r="22" spans="1:10" ht="15.75">
      <c r="A22" s="3" t="s">
        <v>56</v>
      </c>
      <c r="B22" s="11" t="s">
        <v>32</v>
      </c>
      <c r="C22" s="3" t="s">
        <v>45</v>
      </c>
      <c r="D22" s="3">
        <v>114</v>
      </c>
      <c r="E22" s="7">
        <f t="shared" si="0"/>
        <v>79.72027972027972</v>
      </c>
      <c r="F22" s="25">
        <v>40</v>
      </c>
      <c r="G22" s="21">
        <f t="shared" si="1"/>
        <v>80</v>
      </c>
      <c r="H22" s="1">
        <v>10</v>
      </c>
      <c r="I22" s="17">
        <f t="shared" si="2"/>
        <v>50</v>
      </c>
      <c r="J22" s="20">
        <f t="shared" si="3"/>
        <v>224</v>
      </c>
    </row>
    <row r="23" spans="1:10" ht="15.75">
      <c r="A23" s="3" t="s">
        <v>49</v>
      </c>
      <c r="B23" s="11" t="s">
        <v>25</v>
      </c>
      <c r="C23" s="3" t="s">
        <v>0</v>
      </c>
      <c r="D23" s="3">
        <v>121.5</v>
      </c>
      <c r="E23" s="7">
        <f t="shared" si="0"/>
        <v>84.965034965034974</v>
      </c>
      <c r="F23" s="25">
        <v>36</v>
      </c>
      <c r="G23" s="21">
        <f t="shared" si="1"/>
        <v>72</v>
      </c>
      <c r="H23" s="3">
        <v>10</v>
      </c>
      <c r="I23" s="17">
        <f t="shared" si="2"/>
        <v>50</v>
      </c>
      <c r="J23" s="20">
        <f t="shared" si="3"/>
        <v>223.5</v>
      </c>
    </row>
    <row r="24" spans="1:10" ht="15.75">
      <c r="A24" s="3" t="s">
        <v>52</v>
      </c>
      <c r="B24" s="11" t="s">
        <v>28</v>
      </c>
      <c r="C24" s="3" t="s">
        <v>46</v>
      </c>
      <c r="D24" s="3">
        <v>117.5</v>
      </c>
      <c r="E24" s="7">
        <f t="shared" si="0"/>
        <v>82.167832167832159</v>
      </c>
      <c r="F24" s="25">
        <v>35</v>
      </c>
      <c r="G24" s="21">
        <f t="shared" si="1"/>
        <v>70</v>
      </c>
      <c r="H24" s="3">
        <v>11</v>
      </c>
      <c r="I24" s="17">
        <f t="shared" si="2"/>
        <v>55.000000000000007</v>
      </c>
      <c r="J24" s="20">
        <f t="shared" si="3"/>
        <v>220.5</v>
      </c>
    </row>
    <row r="25" spans="1:10" ht="15.75">
      <c r="A25" s="3" t="s">
        <v>51</v>
      </c>
      <c r="B25" s="11" t="s">
        <v>27</v>
      </c>
      <c r="C25" s="3" t="s">
        <v>46</v>
      </c>
      <c r="D25" s="3">
        <v>120</v>
      </c>
      <c r="E25" s="7">
        <f t="shared" si="0"/>
        <v>83.91608391608392</v>
      </c>
      <c r="F25" s="25">
        <v>35</v>
      </c>
      <c r="G25" s="21">
        <f t="shared" si="1"/>
        <v>70</v>
      </c>
      <c r="H25" s="3">
        <v>10</v>
      </c>
      <c r="I25" s="17">
        <f t="shared" si="2"/>
        <v>50</v>
      </c>
      <c r="J25" s="20">
        <f t="shared" si="3"/>
        <v>220</v>
      </c>
    </row>
    <row r="26" spans="1:10" ht="15.75">
      <c r="A26" s="3" t="s">
        <v>53</v>
      </c>
      <c r="B26" s="11" t="s">
        <v>29</v>
      </c>
      <c r="C26" s="3" t="s">
        <v>42</v>
      </c>
      <c r="D26" s="3">
        <v>117</v>
      </c>
      <c r="E26" s="7">
        <f t="shared" si="0"/>
        <v>81.818181818181827</v>
      </c>
      <c r="F26" s="25">
        <v>35</v>
      </c>
      <c r="G26" s="21">
        <f t="shared" si="1"/>
        <v>70</v>
      </c>
      <c r="H26" s="3">
        <v>11</v>
      </c>
      <c r="I26" s="17">
        <f t="shared" si="2"/>
        <v>55.000000000000007</v>
      </c>
      <c r="J26" s="20">
        <f t="shared" si="3"/>
        <v>220</v>
      </c>
    </row>
    <row r="27" spans="1:10" ht="15.75">
      <c r="A27" s="3" t="s">
        <v>60</v>
      </c>
      <c r="B27" s="11" t="s">
        <v>36</v>
      </c>
      <c r="C27" s="3" t="s">
        <v>42</v>
      </c>
      <c r="D27" s="3">
        <v>110.5</v>
      </c>
      <c r="E27" s="7">
        <f t="shared" si="0"/>
        <v>77.272727272727266</v>
      </c>
      <c r="F27" s="1">
        <v>30</v>
      </c>
      <c r="G27" s="17">
        <f t="shared" si="1"/>
        <v>60</v>
      </c>
      <c r="H27" s="1">
        <v>15</v>
      </c>
      <c r="I27" s="21">
        <f t="shared" si="2"/>
        <v>75</v>
      </c>
      <c r="J27" s="20">
        <f t="shared" si="3"/>
        <v>215.5</v>
      </c>
    </row>
    <row r="28" spans="1:10" ht="15.75">
      <c r="A28" s="3" t="s">
        <v>55</v>
      </c>
      <c r="B28" s="11" t="s">
        <v>31</v>
      </c>
      <c r="C28" s="3" t="s">
        <v>51</v>
      </c>
      <c r="D28" s="3">
        <v>114.5</v>
      </c>
      <c r="E28" s="7">
        <f t="shared" si="0"/>
        <v>80.069930069930066</v>
      </c>
      <c r="F28" s="25">
        <v>35</v>
      </c>
      <c r="G28" s="21">
        <f t="shared" si="1"/>
        <v>70</v>
      </c>
      <c r="H28" s="3">
        <v>8</v>
      </c>
      <c r="I28" s="17">
        <f t="shared" si="2"/>
        <v>40</v>
      </c>
      <c r="J28" s="20">
        <f t="shared" si="3"/>
        <v>208.5</v>
      </c>
    </row>
    <row r="29" spans="1:10" ht="15.75">
      <c r="A29" s="3" t="s">
        <v>63</v>
      </c>
      <c r="B29" s="11" t="s">
        <v>39</v>
      </c>
      <c r="C29" s="3" t="s">
        <v>0</v>
      </c>
      <c r="D29" s="3">
        <v>100.5</v>
      </c>
      <c r="E29" s="7">
        <f t="shared" si="0"/>
        <v>70.27972027972028</v>
      </c>
      <c r="F29" s="1">
        <v>39</v>
      </c>
      <c r="G29" s="21">
        <f t="shared" si="1"/>
        <v>78</v>
      </c>
      <c r="H29" s="1">
        <v>9</v>
      </c>
      <c r="I29" s="17">
        <f t="shared" si="2"/>
        <v>45</v>
      </c>
      <c r="J29" s="20">
        <f t="shared" si="3"/>
        <v>205.5</v>
      </c>
    </row>
    <row r="30" spans="1:10" ht="15.75">
      <c r="A30" s="3" t="s">
        <v>61</v>
      </c>
      <c r="B30" s="11" t="s">
        <v>37</v>
      </c>
      <c r="C30" s="3" t="s">
        <v>46</v>
      </c>
      <c r="D30" s="3">
        <v>109.5</v>
      </c>
      <c r="E30" s="7">
        <f t="shared" si="0"/>
        <v>76.573426573426573</v>
      </c>
      <c r="F30" s="25">
        <v>24</v>
      </c>
      <c r="G30" s="17">
        <f t="shared" si="1"/>
        <v>48</v>
      </c>
      <c r="H30" s="1">
        <v>15</v>
      </c>
      <c r="I30" s="21">
        <f t="shared" si="2"/>
        <v>75</v>
      </c>
      <c r="J30" s="20">
        <f t="shared" si="3"/>
        <v>202.5</v>
      </c>
    </row>
    <row r="31" spans="1:10" ht="15.75">
      <c r="A31" s="3"/>
      <c r="B31" s="11"/>
      <c r="C31" s="3"/>
      <c r="D31" s="3"/>
      <c r="E31" s="11"/>
    </row>
    <row r="32" spans="1:10" ht="15.75">
      <c r="A32" s="3"/>
      <c r="B32" s="11"/>
      <c r="C32" s="3"/>
      <c r="D32" s="3"/>
      <c r="E32" s="11"/>
    </row>
    <row r="33" spans="1:5" ht="15.75">
      <c r="A33" s="11"/>
      <c r="B33" s="11"/>
      <c r="C33" s="3"/>
      <c r="D33" s="3"/>
      <c r="E33" s="11"/>
    </row>
  </sheetData>
  <mergeCells count="4">
    <mergeCell ref="D1:E1"/>
    <mergeCell ref="F1:I1"/>
    <mergeCell ref="F2:G2"/>
    <mergeCell ref="H2:I2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3300"/>
  </sheetPr>
  <dimension ref="A1:L22"/>
  <sheetViews>
    <sheetView zoomScale="125" workbookViewId="0">
      <selection activeCell="J20" sqref="J20"/>
    </sheetView>
  </sheetViews>
  <sheetFormatPr defaultRowHeight="15"/>
  <cols>
    <col min="2" max="2" width="21" style="8" customWidth="1"/>
    <col min="3" max="3" width="4.7109375" style="1" customWidth="1"/>
    <col min="4" max="4" width="9.140625" style="1"/>
    <col min="5" max="5" width="9.140625" style="2"/>
    <col min="6" max="6" width="3.140625" customWidth="1"/>
    <col min="7" max="7" width="9.140625" style="1"/>
    <col min="9" max="9" width="9.140625" style="1"/>
    <col min="11" max="11" width="2.28515625" customWidth="1"/>
    <col min="12" max="12" width="16.28515625" customWidth="1"/>
  </cols>
  <sheetData>
    <row r="1" spans="1:12" ht="15.75">
      <c r="A1" s="11"/>
      <c r="B1" s="10"/>
      <c r="C1" s="3"/>
      <c r="D1" s="26" t="s">
        <v>128</v>
      </c>
      <c r="E1" s="26"/>
      <c r="F1" s="11"/>
      <c r="G1" s="26" t="s">
        <v>129</v>
      </c>
      <c r="H1" s="26"/>
      <c r="I1" s="26"/>
      <c r="J1" s="26"/>
      <c r="K1" s="11"/>
    </row>
    <row r="2" spans="1:12" ht="15.75">
      <c r="A2" s="11"/>
      <c r="B2" s="10"/>
      <c r="C2" s="3"/>
      <c r="D2" s="3"/>
      <c r="E2" s="3"/>
      <c r="F2" s="11"/>
      <c r="G2" s="26" t="s">
        <v>130</v>
      </c>
      <c r="H2" s="26"/>
      <c r="I2" s="26" t="s">
        <v>131</v>
      </c>
      <c r="J2" s="26"/>
      <c r="K2" s="11"/>
    </row>
    <row r="3" spans="1:12" ht="15.75">
      <c r="A3" s="13"/>
      <c r="B3" s="9"/>
      <c r="C3" s="5"/>
      <c r="D3" s="5" t="s">
        <v>133</v>
      </c>
      <c r="E3" s="6" t="s">
        <v>9</v>
      </c>
      <c r="F3" s="11"/>
      <c r="G3" s="5" t="s">
        <v>133</v>
      </c>
      <c r="H3" s="5" t="s">
        <v>9</v>
      </c>
      <c r="I3" s="5" t="s">
        <v>133</v>
      </c>
      <c r="J3" s="5" t="s">
        <v>9</v>
      </c>
      <c r="K3" s="11"/>
      <c r="L3" s="19" t="s">
        <v>132</v>
      </c>
    </row>
    <row r="4" spans="1:12" ht="15.75">
      <c r="A4" s="3" t="s">
        <v>0</v>
      </c>
      <c r="B4" s="10" t="s">
        <v>3</v>
      </c>
      <c r="C4" s="3" t="s">
        <v>0</v>
      </c>
      <c r="D4" s="3">
        <v>137</v>
      </c>
      <c r="E4" s="7">
        <f>D4/144*100</f>
        <v>95.138888888888886</v>
      </c>
      <c r="F4" s="11"/>
      <c r="G4" s="25">
        <v>48</v>
      </c>
      <c r="H4" s="21">
        <f>G4*2/100*100</f>
        <v>96</v>
      </c>
      <c r="I4" s="25">
        <v>15</v>
      </c>
      <c r="J4" s="21">
        <f>I4*3/60*100</f>
        <v>75</v>
      </c>
      <c r="K4" s="11"/>
      <c r="L4" s="3">
        <f>D4+2*G4+3*I4</f>
        <v>278</v>
      </c>
    </row>
    <row r="5" spans="1:12" ht="15.75">
      <c r="A5" s="3" t="s">
        <v>2</v>
      </c>
      <c r="B5" s="10" t="s">
        <v>4</v>
      </c>
      <c r="C5" s="3" t="s">
        <v>1</v>
      </c>
      <c r="D5" s="3">
        <v>119</v>
      </c>
      <c r="E5" s="7">
        <f>D5/144*100</f>
        <v>82.638888888888886</v>
      </c>
      <c r="F5" s="11"/>
      <c r="G5" s="25">
        <v>36</v>
      </c>
      <c r="H5" s="21">
        <f>G5*2/90*100</f>
        <v>80</v>
      </c>
      <c r="I5" s="25">
        <v>11</v>
      </c>
      <c r="J5" s="17">
        <f>I5*3/60*100</f>
        <v>55.000000000000007</v>
      </c>
      <c r="K5" s="11"/>
      <c r="L5" s="3">
        <f>D5+2*G5+3*I5</f>
        <v>224</v>
      </c>
    </row>
    <row r="6" spans="1:12" ht="15.75">
      <c r="A6" s="3" t="s">
        <v>40</v>
      </c>
      <c r="B6" s="10" t="s">
        <v>5</v>
      </c>
      <c r="C6" s="3" t="s">
        <v>2</v>
      </c>
      <c r="D6" s="3">
        <v>112.5</v>
      </c>
      <c r="E6" s="7">
        <f>D6/144*100</f>
        <v>78.125</v>
      </c>
      <c r="F6" s="11"/>
      <c r="G6" s="1">
        <v>35</v>
      </c>
      <c r="H6" s="21">
        <f>G6*2/90*100</f>
        <v>77.777777777777786</v>
      </c>
      <c r="I6" s="1">
        <v>13</v>
      </c>
      <c r="J6" s="17">
        <f>I6*3/60*100</f>
        <v>65</v>
      </c>
      <c r="K6" s="11"/>
      <c r="L6" s="3">
        <f>D6+2*G6+3*I6</f>
        <v>221.5</v>
      </c>
    </row>
    <row r="7" spans="1:12" ht="15.75">
      <c r="A7" s="3" t="s">
        <v>41</v>
      </c>
      <c r="B7" s="10" t="s">
        <v>7</v>
      </c>
      <c r="C7" s="3" t="s">
        <v>1</v>
      </c>
      <c r="D7" s="3">
        <v>102.5</v>
      </c>
      <c r="E7" s="7">
        <f>D7/144*100</f>
        <v>71.180555555555557</v>
      </c>
      <c r="F7" s="11"/>
      <c r="G7" s="1">
        <v>30</v>
      </c>
      <c r="H7" s="17">
        <f>G7*2/90*100</f>
        <v>66.666666666666657</v>
      </c>
      <c r="I7" s="23">
        <v>13</v>
      </c>
      <c r="J7" s="17">
        <f>I7*3/60*100</f>
        <v>65</v>
      </c>
      <c r="K7" s="11"/>
      <c r="L7" s="3">
        <f>D7+2*G7+3*I7</f>
        <v>201.5</v>
      </c>
    </row>
    <row r="8" spans="1:12" ht="15.75">
      <c r="A8" s="3" t="s">
        <v>1</v>
      </c>
      <c r="B8" s="10" t="s">
        <v>6</v>
      </c>
      <c r="C8" s="3" t="s">
        <v>1</v>
      </c>
      <c r="D8" s="3">
        <v>103</v>
      </c>
      <c r="E8" s="7">
        <f>D8/144*100</f>
        <v>71.527777777777786</v>
      </c>
      <c r="F8" s="11"/>
      <c r="G8" s="1">
        <v>34</v>
      </c>
      <c r="H8" s="21">
        <f>G8*2/90*100</f>
        <v>75.555555555555557</v>
      </c>
      <c r="I8" s="1">
        <v>6</v>
      </c>
      <c r="J8" s="17">
        <f>I8*3/60*100</f>
        <v>30</v>
      </c>
      <c r="K8" s="11"/>
      <c r="L8" s="3">
        <f>D8+2*G8+3*I8</f>
        <v>189</v>
      </c>
    </row>
    <row r="9" spans="1:12" ht="15.75">
      <c r="A9" s="11"/>
      <c r="B9" s="10"/>
      <c r="C9" s="3"/>
      <c r="D9" s="3"/>
      <c r="E9" s="4"/>
      <c r="F9" s="11"/>
      <c r="K9" s="11"/>
      <c r="L9" s="3"/>
    </row>
    <row r="10" spans="1:12" ht="15.75">
      <c r="A10" s="11"/>
      <c r="B10" s="10"/>
      <c r="C10" s="3"/>
      <c r="D10" s="3"/>
      <c r="E10" s="4"/>
      <c r="F10" s="11"/>
      <c r="K10" s="11"/>
      <c r="L10" s="3"/>
    </row>
    <row r="11" spans="1:12" ht="15.75">
      <c r="A11" s="11"/>
      <c r="B11" s="10"/>
      <c r="C11" s="3"/>
      <c r="D11" s="3"/>
      <c r="E11" s="4"/>
      <c r="F11" s="11"/>
      <c r="K11" s="11"/>
      <c r="L11" s="3"/>
    </row>
    <row r="12" spans="1:12" ht="15.75">
      <c r="A12" s="11"/>
      <c r="B12" s="10"/>
      <c r="C12" s="3"/>
      <c r="D12" s="3"/>
      <c r="E12" s="4"/>
      <c r="F12" s="11"/>
      <c r="K12" s="11"/>
      <c r="L12" s="3"/>
    </row>
    <row r="13" spans="1:12" ht="15.75">
      <c r="A13" s="11"/>
      <c r="B13" s="10"/>
      <c r="C13" s="3"/>
      <c r="D13" s="3"/>
      <c r="E13" s="4"/>
      <c r="F13" s="11"/>
      <c r="K13" s="11"/>
      <c r="L13" s="3"/>
    </row>
    <row r="14" spans="1:12" ht="15.75">
      <c r="A14" s="11"/>
      <c r="B14" s="10"/>
      <c r="C14" s="3"/>
      <c r="D14" s="3"/>
      <c r="E14" s="4"/>
      <c r="F14" s="11"/>
      <c r="K14" s="11"/>
    </row>
    <row r="15" spans="1:12" ht="15.75">
      <c r="A15" s="11"/>
      <c r="B15" s="10"/>
      <c r="C15" s="3"/>
      <c r="D15" s="3"/>
      <c r="E15" s="4"/>
      <c r="F15" s="11"/>
      <c r="K15" s="11"/>
    </row>
    <row r="16" spans="1:12" ht="15.75">
      <c r="A16" s="11"/>
      <c r="B16" s="10"/>
      <c r="C16" s="3"/>
      <c r="D16" s="3"/>
      <c r="E16" s="4"/>
      <c r="F16" s="11"/>
      <c r="K16" s="11"/>
    </row>
    <row r="17" spans="1:11" ht="15.75">
      <c r="A17" s="11"/>
      <c r="B17" s="10"/>
      <c r="C17" s="3"/>
      <c r="D17" s="3"/>
      <c r="E17" s="4"/>
      <c r="F17" s="11"/>
      <c r="K17" s="11"/>
    </row>
    <row r="18" spans="1:11" ht="15.75">
      <c r="A18" s="11"/>
      <c r="B18" s="10"/>
      <c r="C18" s="3"/>
      <c r="D18" s="3"/>
      <c r="E18" s="4"/>
      <c r="F18" s="11"/>
      <c r="K18" s="11"/>
    </row>
    <row r="19" spans="1:11" ht="15.75">
      <c r="A19" s="11"/>
      <c r="B19" s="10"/>
      <c r="C19" s="3"/>
      <c r="D19" s="3"/>
      <c r="E19" s="4"/>
      <c r="F19" s="11"/>
      <c r="K19" s="11"/>
    </row>
    <row r="20" spans="1:11" ht="15.75">
      <c r="A20" s="11"/>
      <c r="B20" s="10"/>
      <c r="C20" s="3"/>
      <c r="D20" s="3"/>
      <c r="E20" s="4"/>
      <c r="F20" s="11"/>
      <c r="K20" s="11"/>
    </row>
    <row r="21" spans="1:11" ht="15.75">
      <c r="A21" s="11"/>
      <c r="B21" s="10"/>
      <c r="C21" s="3"/>
      <c r="D21" s="3"/>
      <c r="E21" s="4"/>
      <c r="F21" s="11"/>
      <c r="K21" s="11"/>
    </row>
    <row r="22" spans="1:11" ht="15.75">
      <c r="A22" s="11"/>
      <c r="B22" s="10"/>
      <c r="C22" s="3"/>
      <c r="D22" s="3"/>
      <c r="E22" s="4"/>
      <c r="F22" s="11"/>
      <c r="K22" s="11"/>
    </row>
  </sheetData>
  <mergeCells count="4">
    <mergeCell ref="D1:E1"/>
    <mergeCell ref="G2:H2"/>
    <mergeCell ref="I2:J2"/>
    <mergeCell ref="G1:J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ÁOK I.</vt:lpstr>
      <vt:lpstr>FOK I.</vt:lpstr>
      <vt:lpstr>DM I.</vt:lpstr>
      <vt:lpstr>ED I.</vt:lpstr>
      <vt:lpstr>DZ I.</vt:lpstr>
      <vt:lpstr>ÁOK II.</vt:lpstr>
      <vt:lpstr>FOK II.</vt:lpstr>
      <vt:lpstr>EM II.</vt:lpstr>
      <vt:lpstr>ED II.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kozsurek</dc:creator>
  <cp:lastModifiedBy>ak</cp:lastModifiedBy>
  <dcterms:created xsi:type="dcterms:W3CDTF">2016-05-03T12:02:21Z</dcterms:created>
  <dcterms:modified xsi:type="dcterms:W3CDTF">2016-05-06T21:43:39Z</dcterms:modified>
</cp:coreProperties>
</file>